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akázky\Veřejné zakázky 2024\Správa a údržba silnic\"/>
    </mc:Choice>
  </mc:AlternateContent>
  <bookViews>
    <workbookView xWindow="0" yWindow="0" windowWidth="0" windowHeight="0"/>
  </bookViews>
  <sheets>
    <sheet name="Rekapitulace stavby" sheetId="1" r:id="rId1"/>
    <sheet name="011 - stavební práce" sheetId="2" r:id="rId2"/>
    <sheet name="012 - ZTI" sheetId="3" r:id="rId3"/>
    <sheet name="013 - EL" sheetId="4" r:id="rId4"/>
    <sheet name="014 - VZT" sheetId="5" r:id="rId5"/>
    <sheet name="02 - Výměna vodovodního p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'011 - stavební práce'!$C$106:$K$382</definedName>
    <definedName name="_xlnm.Print_Area" localSheetId="1">'011 - stavební práce'!$C$4:$J$41,'011 - stavební práce'!$C$47:$J$86,'011 - stavební práce'!$C$92:$K$382</definedName>
    <definedName name="_xlnm.Print_Titles" localSheetId="1">'011 - stavební práce'!$106:$106</definedName>
    <definedName name="_xlnm._FilterDatabase" localSheetId="2" hidden="1">'012 - ZTI'!$C$91:$K$199</definedName>
    <definedName name="_xlnm.Print_Area" localSheetId="2">'012 - ZTI'!$C$4:$J$41,'012 - ZTI'!$C$47:$J$71,'012 - ZTI'!$C$77:$K$199</definedName>
    <definedName name="_xlnm.Print_Titles" localSheetId="2">'012 - ZTI'!$91:$91</definedName>
    <definedName name="_xlnm._FilterDatabase" localSheetId="3" hidden="1">'013 - EL'!$C$91:$K$164</definedName>
    <definedName name="_xlnm.Print_Area" localSheetId="3">'013 - EL'!$C$4:$J$41,'013 - EL'!$C$47:$J$71,'013 - EL'!$C$77:$K$164</definedName>
    <definedName name="_xlnm.Print_Titles" localSheetId="3">'013 - EL'!$91:$91</definedName>
    <definedName name="_xlnm._FilterDatabase" localSheetId="4" hidden="1">'014 - VZT'!$C$90:$K$134</definedName>
    <definedName name="_xlnm.Print_Area" localSheetId="4">'014 - VZT'!$C$4:$J$41,'014 - VZT'!$C$47:$J$70,'014 - VZT'!$C$76:$K$134</definedName>
    <definedName name="_xlnm.Print_Titles" localSheetId="4">'014 - VZT'!$90:$90</definedName>
    <definedName name="_xlnm._FilterDatabase" localSheetId="5" hidden="1">'02 - Výměna vodovodního p...'!$C$94:$K$271</definedName>
    <definedName name="_xlnm.Print_Area" localSheetId="5">'02 - Výměna vodovodního p...'!$C$4:$J$39,'02 - Výměna vodovodního p...'!$C$45:$J$76,'02 - Výměna vodovodního p...'!$C$82:$K$271</definedName>
    <definedName name="_xlnm.Print_Titles" localSheetId="5">'02 - Výměna vodovodního p...'!$94:$94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270"/>
  <c r="BH270"/>
  <c r="BG270"/>
  <c r="BF270"/>
  <c r="T270"/>
  <c r="T269"/>
  <c r="R270"/>
  <c r="R269"/>
  <c r="P270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T125"/>
  <c r="R126"/>
  <c r="R125"/>
  <c r="P126"/>
  <c r="P125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T98"/>
  <c r="T97"/>
  <c r="R99"/>
  <c r="R98"/>
  <c r="R97"/>
  <c r="P99"/>
  <c r="P98"/>
  <c r="P97"/>
  <c r="F91"/>
  <c r="F89"/>
  <c r="E87"/>
  <c r="F54"/>
  <c r="F52"/>
  <c r="E50"/>
  <c r="J24"/>
  <c r="E24"/>
  <c r="J55"/>
  <c r="J23"/>
  <c r="J21"/>
  <c r="E21"/>
  <c r="J54"/>
  <c r="J20"/>
  <c r="J18"/>
  <c r="E18"/>
  <c r="F92"/>
  <c r="J17"/>
  <c r="J12"/>
  <c r="J89"/>
  <c r="E7"/>
  <c r="E48"/>
  <c i="5" r="J39"/>
  <c r="J38"/>
  <c i="1" r="AY59"/>
  <c i="5" r="J37"/>
  <c i="1" r="AX59"/>
  <c i="5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F87"/>
  <c r="F85"/>
  <c r="E83"/>
  <c r="F58"/>
  <c r="F56"/>
  <c r="E54"/>
  <c r="J26"/>
  <c r="E26"/>
  <c r="J88"/>
  <c r="J25"/>
  <c r="J23"/>
  <c r="E23"/>
  <c r="J58"/>
  <c r="J22"/>
  <c r="J20"/>
  <c r="E20"/>
  <c r="F59"/>
  <c r="J19"/>
  <c r="J14"/>
  <c r="J56"/>
  <c r="E7"/>
  <c r="E79"/>
  <c i="4" r="J39"/>
  <c r="J38"/>
  <c i="1" r="AY58"/>
  <c i="4" r="J37"/>
  <c i="1" r="AX58"/>
  <c i="4"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T94"/>
  <c r="R95"/>
  <c r="R94"/>
  <c r="P95"/>
  <c r="P94"/>
  <c r="F88"/>
  <c r="F86"/>
  <c r="E84"/>
  <c r="F58"/>
  <c r="F56"/>
  <c r="E54"/>
  <c r="J26"/>
  <c r="E26"/>
  <c r="J89"/>
  <c r="J25"/>
  <c r="J23"/>
  <c r="E23"/>
  <c r="J58"/>
  <c r="J22"/>
  <c r="J20"/>
  <c r="E20"/>
  <c r="F59"/>
  <c r="J19"/>
  <c r="J14"/>
  <c r="J56"/>
  <c r="E7"/>
  <c r="E80"/>
  <c i="3" r="J39"/>
  <c r="J38"/>
  <c i="1" r="AY57"/>
  <c i="3" r="J37"/>
  <c i="1" r="AX57"/>
  <c i="3"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F88"/>
  <c r="F86"/>
  <c r="E84"/>
  <c r="F58"/>
  <c r="F56"/>
  <c r="E54"/>
  <c r="J26"/>
  <c r="E26"/>
  <c r="J59"/>
  <c r="J25"/>
  <c r="J23"/>
  <c r="E23"/>
  <c r="J58"/>
  <c r="J22"/>
  <c r="J20"/>
  <c r="E20"/>
  <c r="F89"/>
  <c r="J19"/>
  <c r="J14"/>
  <c r="J56"/>
  <c r="E7"/>
  <c r="E50"/>
  <c i="2" r="J39"/>
  <c r="J38"/>
  <c i="1" r="AY56"/>
  <c i="2" r="J37"/>
  <c i="1" r="AX56"/>
  <c i="2" r="BI381"/>
  <c r="BH381"/>
  <c r="BG381"/>
  <c r="BF381"/>
  <c r="T381"/>
  <c r="R381"/>
  <c r="P381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37"/>
  <c r="BH337"/>
  <c r="BG337"/>
  <c r="BF337"/>
  <c r="T337"/>
  <c r="R337"/>
  <c r="P337"/>
  <c r="BI330"/>
  <c r="BH330"/>
  <c r="BG330"/>
  <c r="BF330"/>
  <c r="T330"/>
  <c r="R330"/>
  <c r="P330"/>
  <c r="BI327"/>
  <c r="BH327"/>
  <c r="BG327"/>
  <c r="BF327"/>
  <c r="T327"/>
  <c r="R327"/>
  <c r="P327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08"/>
  <c r="BH308"/>
  <c r="BG308"/>
  <c r="BF308"/>
  <c r="T308"/>
  <c r="R308"/>
  <c r="P308"/>
  <c r="BI305"/>
  <c r="BH305"/>
  <c r="BG305"/>
  <c r="BF305"/>
  <c r="T305"/>
  <c r="R305"/>
  <c r="P305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6"/>
  <c r="BH216"/>
  <c r="BG216"/>
  <c r="BF216"/>
  <c r="T216"/>
  <c r="R216"/>
  <c r="P216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1"/>
  <c r="BH131"/>
  <c r="BG131"/>
  <c r="BF131"/>
  <c r="T131"/>
  <c r="R131"/>
  <c r="P131"/>
  <c r="BI124"/>
  <c r="BH124"/>
  <c r="BG124"/>
  <c r="BF124"/>
  <c r="T124"/>
  <c r="R124"/>
  <c r="P124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1"/>
  <c r="BH111"/>
  <c r="BG111"/>
  <c r="BF111"/>
  <c r="T111"/>
  <c r="R111"/>
  <c r="P111"/>
  <c r="F103"/>
  <c r="F101"/>
  <c r="E99"/>
  <c r="F58"/>
  <c r="F56"/>
  <c r="E54"/>
  <c r="J26"/>
  <c r="E26"/>
  <c r="J59"/>
  <c r="J25"/>
  <c r="J23"/>
  <c r="E23"/>
  <c r="J58"/>
  <c r="J22"/>
  <c r="J20"/>
  <c r="E20"/>
  <c r="F104"/>
  <c r="J19"/>
  <c r="J14"/>
  <c r="J101"/>
  <c r="E7"/>
  <c r="E95"/>
  <c i="1" r="L50"/>
  <c r="AM50"/>
  <c r="AM49"/>
  <c r="L49"/>
  <c r="AM47"/>
  <c r="L47"/>
  <c r="L45"/>
  <c r="L44"/>
  <c i="2" r="BK294"/>
  <c r="J274"/>
  <c r="BK115"/>
  <c i="3" r="BK187"/>
  <c r="BK192"/>
  <c i="4" r="J139"/>
  <c i="6" r="J257"/>
  <c r="J181"/>
  <c r="J175"/>
  <c i="2" r="J205"/>
  <c r="J182"/>
  <c i="3" r="J146"/>
  <c r="J170"/>
  <c r="BK170"/>
  <c i="4" r="BK122"/>
  <c i="6" r="BK261"/>
  <c r="J99"/>
  <c i="2" r="J372"/>
  <c r="BK264"/>
  <c i="3" r="BK108"/>
  <c r="J114"/>
  <c i="4" r="J117"/>
  <c r="J120"/>
  <c i="6" r="BK147"/>
  <c r="BK237"/>
  <c r="BK166"/>
  <c i="2" r="BK178"/>
  <c r="J276"/>
  <c i="3" r="J118"/>
  <c r="BK119"/>
  <c r="J136"/>
  <c i="4" r="J141"/>
  <c i="6" r="BK219"/>
  <c r="J212"/>
  <c i="2" r="J319"/>
  <c r="J315"/>
  <c r="J151"/>
  <c i="3" r="J177"/>
  <c r="BK141"/>
  <c i="4" r="BK102"/>
  <c i="5" r="BK118"/>
  <c i="6" r="J131"/>
  <c r="BK212"/>
  <c i="2" r="BK296"/>
  <c r="J282"/>
  <c r="BK254"/>
  <c i="3" r="BK175"/>
  <c r="BK104"/>
  <c i="4" r="J131"/>
  <c i="5" r="BK133"/>
  <c i="6" r="BK215"/>
  <c r="BK199"/>
  <c r="J168"/>
  <c i="2" r="J192"/>
  <c r="BK155"/>
  <c i="3" r="J196"/>
  <c r="BK95"/>
  <c i="4" r="J125"/>
  <c r="J135"/>
  <c i="6" r="BK173"/>
  <c r="J259"/>
  <c r="J191"/>
  <c i="2" r="J245"/>
  <c r="J277"/>
  <c i="3" r="BK196"/>
  <c r="J95"/>
  <c r="BK159"/>
  <c i="4" r="BK113"/>
  <c i="6" r="BK270"/>
  <c r="J128"/>
  <c i="2" r="J354"/>
  <c r="BK168"/>
  <c r="J241"/>
  <c i="3" r="BK188"/>
  <c r="J123"/>
  <c r="BK137"/>
  <c i="4" r="BK95"/>
  <c i="5" r="J107"/>
  <c i="6" r="J232"/>
  <c r="BK107"/>
  <c r="BK143"/>
  <c i="2" r="J147"/>
  <c r="BK258"/>
  <c r="BK228"/>
  <c i="3" r="BK194"/>
  <c r="J142"/>
  <c i="4" r="BK106"/>
  <c i="6" r="J209"/>
  <c r="J203"/>
  <c i="2" r="BK351"/>
  <c r="J216"/>
  <c r="J248"/>
  <c i="3" r="BK185"/>
  <c r="BK181"/>
  <c i="4" r="BK161"/>
  <c i="5" r="J133"/>
  <c i="6" r="J114"/>
  <c r="BK103"/>
  <c r="BK105"/>
  <c i="2" r="J308"/>
  <c r="J267"/>
  <c r="BK111"/>
  <c i="3" r="BK139"/>
  <c i="4" r="J95"/>
  <c i="5" r="BK132"/>
  <c i="6" r="BK149"/>
  <c r="J169"/>
  <c i="2" r="J346"/>
  <c r="J273"/>
  <c i="3" r="J198"/>
  <c r="BK140"/>
  <c r="BK124"/>
  <c i="4" r="J163"/>
  <c i="5" r="BK117"/>
  <c i="6" r="BK250"/>
  <c r="BK209"/>
  <c i="2" r="BK180"/>
  <c r="BK273"/>
  <c r="BK118"/>
  <c i="3" r="BK156"/>
  <c r="BK132"/>
  <c i="4" r="BK128"/>
  <c r="BK135"/>
  <c i="6" r="BK168"/>
  <c r="BK245"/>
  <c i="2" r="J374"/>
  <c i="1" r="AS55"/>
  <c i="4" r="J143"/>
  <c i="5" r="J111"/>
  <c i="6" r="J195"/>
  <c i="2" r="J330"/>
  <c r="BK290"/>
  <c r="J139"/>
  <c i="3" r="BK167"/>
  <c r="BK112"/>
  <c i="4" r="J144"/>
  <c r="BK119"/>
  <c i="6" r="BK222"/>
  <c r="BK207"/>
  <c r="J147"/>
  <c i="2" r="J232"/>
  <c r="J162"/>
  <c i="3" r="BK148"/>
  <c r="J188"/>
  <c i="4" r="BK133"/>
  <c i="5" r="BK122"/>
  <c i="6" r="J153"/>
  <c r="BK189"/>
  <c i="2" r="BK381"/>
  <c r="BK182"/>
  <c r="J111"/>
  <c i="3" r="BK125"/>
  <c i="4" r="J106"/>
  <c i="5" r="J127"/>
  <c i="6" r="J171"/>
  <c r="BK211"/>
  <c i="2" r="BK354"/>
  <c r="J278"/>
  <c r="BK252"/>
  <c i="3" r="J102"/>
  <c r="J128"/>
  <c i="4" r="BK147"/>
  <c r="BK151"/>
  <c i="6" r="BK259"/>
  <c r="BK131"/>
  <c r="J222"/>
  <c i="2" r="J370"/>
  <c r="J172"/>
  <c r="BK270"/>
  <c i="3" r="J153"/>
  <c r="BK177"/>
  <c i="4" r="BK125"/>
  <c r="J153"/>
  <c i="6" r="BK264"/>
  <c r="J185"/>
  <c r="BK133"/>
  <c i="2" r="BK159"/>
  <c r="BK267"/>
  <c i="3" r="BK145"/>
  <c r="J115"/>
  <c r="J187"/>
  <c i="4" r="BK153"/>
  <c i="5" r="BK123"/>
  <c i="6" r="J173"/>
  <c r="BK257"/>
  <c i="2" r="J115"/>
  <c r="J224"/>
  <c i="3" r="J130"/>
  <c r="BK134"/>
  <c r="BK123"/>
  <c i="4" r="J102"/>
  <c i="6" r="J205"/>
  <c r="BK228"/>
  <c r="BK126"/>
  <c i="2" r="J131"/>
  <c r="J271"/>
  <c r="BK216"/>
  <c i="3" r="BK128"/>
  <c r="BK97"/>
  <c i="4" r="BK149"/>
  <c i="5" r="J120"/>
  <c i="6" r="J208"/>
  <c r="J193"/>
  <c i="2" r="BK330"/>
  <c r="BK268"/>
  <c i="3" r="J121"/>
  <c r="J137"/>
  <c i="4" r="J97"/>
  <c i="5" r="BK107"/>
  <c i="6" r="J183"/>
  <c i="2" r="J351"/>
  <c r="BK285"/>
  <c r="J208"/>
  <c i="3" r="J163"/>
  <c r="J125"/>
  <c r="J140"/>
  <c i="4" r="J110"/>
  <c i="5" r="J130"/>
  <c i="6" r="BK109"/>
  <c r="J210"/>
  <c r="BK141"/>
  <c i="2" r="BK162"/>
  <c r="J261"/>
  <c i="3" r="BK136"/>
  <c r="BK163"/>
  <c i="4" r="BK146"/>
  <c i="6" r="BK119"/>
  <c r="J201"/>
  <c r="BK114"/>
  <c i="2" r="J168"/>
  <c r="J141"/>
  <c i="3" r="J139"/>
  <c r="J113"/>
  <c r="J147"/>
  <c i="4" r="BK117"/>
  <c r="BK126"/>
  <c i="6" r="BK268"/>
  <c r="J189"/>
  <c r="BK220"/>
  <c i="2" r="BK365"/>
  <c r="BK172"/>
  <c i="3" r="J159"/>
  <c r="J165"/>
  <c i="4" r="BK104"/>
  <c i="5" r="J132"/>
  <c i="6" r="J139"/>
  <c r="J177"/>
  <c i="2" r="BK372"/>
  <c r="BK280"/>
  <c r="BK239"/>
  <c i="3" r="J116"/>
  <c i="4" r="J122"/>
  <c r="BK144"/>
  <c i="6" r="J220"/>
  <c r="J261"/>
  <c i="2" r="J361"/>
  <c r="BK141"/>
  <c r="BK250"/>
  <c i="3" r="J173"/>
  <c r="J161"/>
  <c i="4" r="J150"/>
  <c r="J147"/>
  <c i="6" r="J130"/>
  <c r="J109"/>
  <c r="J197"/>
  <c i="2" r="J344"/>
  <c r="J280"/>
  <c r="BK271"/>
  <c i="3" r="BK165"/>
  <c r="J190"/>
  <c r="J167"/>
  <c i="4" r="J157"/>
  <c i="6" r="BK225"/>
  <c r="BK208"/>
  <c i="2" r="J365"/>
  <c r="BK139"/>
  <c r="J201"/>
  <c i="3" r="J97"/>
  <c i="4" r="J123"/>
  <c r="J161"/>
  <c i="6" r="BK240"/>
  <c r="J270"/>
  <c r="BK232"/>
  <c i="2" r="BK305"/>
  <c r="J266"/>
  <c i="3" r="BK179"/>
  <c r="BK144"/>
  <c i="4" r="J129"/>
  <c i="6" r="BK175"/>
  <c r="BK193"/>
  <c i="2" r="J381"/>
  <c r="J298"/>
  <c r="J228"/>
  <c r="J317"/>
  <c i="3" r="J143"/>
  <c r="BK116"/>
  <c i="4" r="J159"/>
  <c i="5" r="BK103"/>
  <c i="6" r="J237"/>
  <c r="BK153"/>
  <c i="2" r="BK298"/>
  <c r="BK201"/>
  <c i="3" r="BK190"/>
  <c r="J181"/>
  <c i="4" r="BK163"/>
  <c i="6" r="BK213"/>
  <c r="J179"/>
  <c i="2" r="J327"/>
  <c r="J118"/>
  <c i="3" r="BK142"/>
  <c r="J134"/>
  <c r="BK102"/>
  <c i="5" r="BK120"/>
  <c i="6" r="BK210"/>
  <c r="J126"/>
  <c i="2" r="BK224"/>
  <c r="J116"/>
  <c i="3" r="BK138"/>
  <c r="J141"/>
  <c r="J179"/>
  <c i="4" r="BK131"/>
  <c i="5" r="BK130"/>
  <c i="6" r="BK205"/>
  <c r="BK217"/>
  <c i="2" r="BK308"/>
  <c r="BK147"/>
  <c i="3" r="J127"/>
  <c r="BK157"/>
  <c i="5" r="BK111"/>
  <c i="6" r="BK197"/>
  <c r="J157"/>
  <c i="2" r="BK248"/>
  <c r="BK276"/>
  <c r="J155"/>
  <c i="3" r="BK127"/>
  <c i="4" r="BK154"/>
  <c i="5" r="BK115"/>
  <c i="6" r="J228"/>
  <c r="BK99"/>
  <c i="2" r="J305"/>
  <c r="BK292"/>
  <c i="3" r="BK168"/>
  <c r="BK183"/>
  <c i="4" r="J119"/>
  <c i="6" r="BK177"/>
  <c r="BK179"/>
  <c r="BK185"/>
  <c i="2" r="J159"/>
  <c r="BK124"/>
  <c i="3" r="J194"/>
  <c r="J144"/>
  <c i="4" r="BK141"/>
  <c r="J137"/>
  <c i="6" r="BK236"/>
  <c r="J250"/>
  <c i="2" r="J252"/>
  <c r="BK277"/>
  <c i="3" r="J168"/>
  <c r="J112"/>
  <c i="4" r="J154"/>
  <c i="5" r="J125"/>
  <c i="6" r="BK230"/>
  <c r="BK234"/>
  <c r="J207"/>
  <c i="2" r="BK235"/>
  <c r="BK116"/>
  <c i="3" r="BK146"/>
  <c r="J152"/>
  <c i="4" r="J126"/>
  <c i="5" r="J123"/>
  <c i="6" r="BK191"/>
  <c r="BK181"/>
  <c i="2" r="J239"/>
  <c r="BK245"/>
  <c i="3" r="BK143"/>
  <c r="J122"/>
  <c i="5" r="BK98"/>
  <c i="6" r="J219"/>
  <c r="J187"/>
  <c i="2" r="BK317"/>
  <c r="J235"/>
  <c i="3" r="J131"/>
  <c r="BK113"/>
  <c i="4" r="BK120"/>
  <c i="5" r="BK125"/>
  <c i="6" r="J119"/>
  <c r="BK169"/>
  <c i="2" r="BK241"/>
  <c r="BK266"/>
  <c r="BK208"/>
  <c i="3" r="J104"/>
  <c r="BK198"/>
  <c i="4" r="J128"/>
  <c i="5" r="J115"/>
  <c i="6" r="J215"/>
  <c r="J252"/>
  <c i="2" r="BK175"/>
  <c r="BK261"/>
  <c i="3" r="J157"/>
  <c r="BK133"/>
  <c r="J120"/>
  <c i="4" r="BK129"/>
  <c i="6" r="BK187"/>
  <c r="BK130"/>
  <c r="J166"/>
  <c i="2" r="BK151"/>
  <c r="J254"/>
  <c i="3" r="J135"/>
  <c r="BK122"/>
  <c i="4" r="J145"/>
  <c i="5" r="J103"/>
  <c i="6" r="J230"/>
  <c i="2" r="BK131"/>
  <c r="J226"/>
  <c i="3" r="J133"/>
  <c r="BK161"/>
  <c i="4" r="J155"/>
  <c i="5" r="J122"/>
  <c i="6" r="J211"/>
  <c r="BK221"/>
  <c i="2" r="J349"/>
  <c r="BK282"/>
  <c r="J178"/>
  <c i="3" r="BK152"/>
  <c r="BK115"/>
  <c i="4" r="BK110"/>
  <c r="BK143"/>
  <c i="6" r="BK201"/>
  <c r="J240"/>
  <c i="2" r="J292"/>
  <c r="BK274"/>
  <c r="J268"/>
  <c i="3" r="J148"/>
  <c r="BK120"/>
  <c i="4" r="BK157"/>
  <c i="5" r="BK94"/>
  <c i="6" r="J199"/>
  <c r="J234"/>
  <c i="2" r="BK327"/>
  <c r="BK278"/>
  <c r="BK232"/>
  <c i="3" r="J100"/>
  <c r="BK100"/>
  <c i="4" r="BK137"/>
  <c r="BK139"/>
  <c i="5" r="J105"/>
  <c i="6" r="J105"/>
  <c i="2" r="BK357"/>
  <c r="J196"/>
  <c r="BK205"/>
  <c i="3" r="J183"/>
  <c i="4" r="J104"/>
  <c r="J113"/>
  <c i="6" r="J264"/>
  <c r="BK195"/>
  <c i="2" r="BK337"/>
  <c r="BK315"/>
  <c i="3" r="BK173"/>
  <c r="J185"/>
  <c i="4" r="BK159"/>
  <c r="BK145"/>
  <c i="6" r="J266"/>
  <c r="BK157"/>
  <c i="2" r="BK370"/>
  <c r="J258"/>
  <c i="3" r="J129"/>
  <c r="BK147"/>
  <c r="J145"/>
  <c i="5" r="J117"/>
  <c i="6" r="BK128"/>
  <c r="BK183"/>
  <c r="J149"/>
  <c i="2" r="J187"/>
  <c r="BK196"/>
  <c i="3" r="J156"/>
  <c r="BK135"/>
  <c i="4" r="BK97"/>
  <c i="5" r="J98"/>
  <c i="6" r="BK266"/>
  <c r="J143"/>
  <c i="2" r="J290"/>
  <c r="J264"/>
  <c i="3" r="BK131"/>
  <c r="J124"/>
  <c r="BK121"/>
  <c i="4" r="BK123"/>
  <c i="6" r="BK171"/>
  <c r="J268"/>
  <c r="J221"/>
  <c i="2" r="BK346"/>
  <c r="J270"/>
  <c i="3" r="BK114"/>
  <c r="J138"/>
  <c i="4" r="J146"/>
  <c i="5" r="J118"/>
  <c i="6" r="J133"/>
  <c r="J141"/>
  <c i="2" r="BK374"/>
  <c r="J124"/>
  <c r="BK187"/>
  <c i="3" r="J132"/>
  <c r="J119"/>
  <c i="5" r="BK127"/>
  <c i="6" r="BK252"/>
  <c i="2" r="J337"/>
  <c r="J294"/>
  <c r="J180"/>
  <c i="3" r="BK117"/>
  <c r="BK153"/>
  <c i="4" r="J149"/>
  <c r="J99"/>
  <c i="6" r="J236"/>
  <c r="BK203"/>
  <c i="2" r="BK349"/>
  <c r="J175"/>
  <c r="J296"/>
  <c i="3" r="J117"/>
  <c i="4" r="J151"/>
  <c r="J133"/>
  <c i="6" r="J217"/>
  <c i="2" r="J357"/>
  <c r="BK192"/>
  <c i="3" r="J108"/>
  <c r="BK130"/>
  <c i="4" r="BK155"/>
  <c i="5" r="J94"/>
  <c i="6" r="J107"/>
  <c r="BK139"/>
  <c i="2" r="BK344"/>
  <c r="BK226"/>
  <c r="BK319"/>
  <c i="3" r="J192"/>
  <c r="BK118"/>
  <c i="4" r="BK99"/>
  <c i="6" r="J103"/>
  <c r="J225"/>
  <c i="2" r="BK361"/>
  <c r="J285"/>
  <c r="J250"/>
  <c i="3" r="J175"/>
  <c r="BK129"/>
  <c i="4" r="BK150"/>
  <c i="5" r="BK105"/>
  <c i="6" r="J213"/>
  <c r="J245"/>
  <c i="4" l="1" r="R116"/>
  <c r="R115"/>
  <c i="2" r="P123"/>
  <c r="P122"/>
  <c r="P167"/>
  <c r="P181"/>
  <c r="R223"/>
  <c r="T240"/>
  <c r="BK307"/>
  <c r="J307"/>
  <c r="J83"/>
  <c r="R369"/>
  <c i="3" r="R94"/>
  <c r="R99"/>
  <c r="T172"/>
  <c i="5" r="R93"/>
  <c r="P114"/>
  <c i="2" r="T110"/>
  <c r="T109"/>
  <c r="BK167"/>
  <c r="J167"/>
  <c r="J70"/>
  <c r="R181"/>
  <c r="P223"/>
  <c r="P240"/>
  <c r="P307"/>
  <c r="BK369"/>
  <c r="J369"/>
  <c r="J85"/>
  <c i="3" r="R111"/>
  <c r="R155"/>
  <c i="4" r="P96"/>
  <c r="T96"/>
  <c r="R101"/>
  <c i="5" r="R102"/>
  <c r="R129"/>
  <c i="2" r="R123"/>
  <c r="R122"/>
  <c r="R167"/>
  <c r="P177"/>
  <c r="P200"/>
  <c r="R240"/>
  <c r="T307"/>
  <c r="P369"/>
  <c i="3" r="P111"/>
  <c r="P155"/>
  <c i="4" r="BK96"/>
  <c r="J96"/>
  <c r="J66"/>
  <c r="BK101"/>
  <c r="J101"/>
  <c r="J67"/>
  <c r="T101"/>
  <c i="5" r="R114"/>
  <c r="R113"/>
  <c i="2" r="BK123"/>
  <c r="BK177"/>
  <c r="J177"/>
  <c r="J73"/>
  <c r="BK200"/>
  <c r="J200"/>
  <c r="J75"/>
  <c r="T263"/>
  <c r="T284"/>
  <c r="T356"/>
  <c i="3" r="BK94"/>
  <c r="J94"/>
  <c r="J65"/>
  <c r="BK99"/>
  <c r="J99"/>
  <c r="J66"/>
  <c r="P172"/>
  <c i="4" r="P116"/>
  <c r="P115"/>
  <c i="5" r="BK102"/>
  <c r="J102"/>
  <c r="J66"/>
  <c r="BK129"/>
  <c r="J129"/>
  <c r="J69"/>
  <c i="2" r="R110"/>
  <c r="R109"/>
  <c r="T181"/>
  <c r="T223"/>
  <c r="BK263"/>
  <c r="J263"/>
  <c r="J81"/>
  <c r="BK284"/>
  <c r="J284"/>
  <c r="J82"/>
  <c r="BK356"/>
  <c r="J356"/>
  <c r="J84"/>
  <c i="3" r="T111"/>
  <c r="T110"/>
  <c r="T155"/>
  <c i="5" r="P93"/>
  <c r="BK114"/>
  <c r="J114"/>
  <c r="J68"/>
  <c i="2" r="P110"/>
  <c r="P109"/>
  <c r="T177"/>
  <c r="R200"/>
  <c r="P263"/>
  <c r="P284"/>
  <c r="P356"/>
  <c i="3" r="T94"/>
  <c r="P99"/>
  <c r="BK172"/>
  <c r="J172"/>
  <c r="J70"/>
  <c i="4" r="R96"/>
  <c r="R93"/>
  <c r="R92"/>
  <c r="P101"/>
  <c i="5" r="P102"/>
  <c r="T129"/>
  <c i="2" r="T123"/>
  <c r="BK181"/>
  <c r="J181"/>
  <c r="J74"/>
  <c r="BK223"/>
  <c r="J223"/>
  <c r="J76"/>
  <c r="R263"/>
  <c r="R284"/>
  <c r="R356"/>
  <c i="3" r="P94"/>
  <c r="P93"/>
  <c r="T99"/>
  <c r="R172"/>
  <c i="4" r="T116"/>
  <c r="T115"/>
  <c i="5" r="T93"/>
  <c r="T114"/>
  <c r="T113"/>
  <c i="2" r="BK110"/>
  <c r="J110"/>
  <c r="J66"/>
  <c r="T167"/>
  <c r="R177"/>
  <c r="R173"/>
  <c r="T200"/>
  <c r="BK240"/>
  <c r="J240"/>
  <c r="J80"/>
  <c r="R307"/>
  <c r="T369"/>
  <c i="3" r="BK111"/>
  <c r="BK110"/>
  <c r="BK155"/>
  <c r="J155"/>
  <c r="J69"/>
  <c i="4" r="BK116"/>
  <c r="J116"/>
  <c r="J70"/>
  <c i="5" r="BK93"/>
  <c r="J93"/>
  <c r="J65"/>
  <c r="T102"/>
  <c r="P129"/>
  <c i="6" r="BK102"/>
  <c r="J102"/>
  <c r="J64"/>
  <c r="P102"/>
  <c r="P101"/>
  <c r="R102"/>
  <c r="R101"/>
  <c r="T102"/>
  <c r="T101"/>
  <c r="BK127"/>
  <c r="J127"/>
  <c r="J67"/>
  <c r="P127"/>
  <c r="P124"/>
  <c r="R127"/>
  <c r="R124"/>
  <c r="T127"/>
  <c r="T124"/>
  <c r="BK138"/>
  <c r="J138"/>
  <c r="J68"/>
  <c r="P138"/>
  <c r="R138"/>
  <c r="T138"/>
  <c r="BK156"/>
  <c r="J156"/>
  <c r="J71"/>
  <c r="P156"/>
  <c r="P155"/>
  <c r="R156"/>
  <c r="R155"/>
  <c r="T156"/>
  <c r="T155"/>
  <c r="BK227"/>
  <c r="J227"/>
  <c r="J72"/>
  <c r="P227"/>
  <c r="R227"/>
  <c r="T227"/>
  <c r="BK239"/>
  <c r="J239"/>
  <c r="J73"/>
  <c r="P239"/>
  <c r="R239"/>
  <c r="T239"/>
  <c r="BK263"/>
  <c r="J263"/>
  <c r="J74"/>
  <c r="P263"/>
  <c r="R263"/>
  <c r="T263"/>
  <c i="2" r="BK234"/>
  <c r="J234"/>
  <c r="J77"/>
  <c r="BK238"/>
  <c r="J238"/>
  <c r="J79"/>
  <c i="4" r="BK94"/>
  <c r="J94"/>
  <c r="J65"/>
  <c r="BK112"/>
  <c r="J112"/>
  <c r="J68"/>
  <c i="2" r="BK174"/>
  <c r="J174"/>
  <c r="J72"/>
  <c r="BK161"/>
  <c r="J161"/>
  <c r="J69"/>
  <c i="6" r="BK98"/>
  <c r="J98"/>
  <c r="J62"/>
  <c r="BK125"/>
  <c r="J125"/>
  <c r="J66"/>
  <c r="BK152"/>
  <c r="J152"/>
  <c r="J69"/>
  <c r="BK269"/>
  <c r="J269"/>
  <c r="J75"/>
  <c r="J92"/>
  <c r="BE103"/>
  <c r="BE128"/>
  <c r="BE130"/>
  <c r="BE169"/>
  <c r="BE177"/>
  <c i="5" r="BK113"/>
  <c r="J113"/>
  <c r="J67"/>
  <c i="6" r="J91"/>
  <c r="BE139"/>
  <c r="BE201"/>
  <c r="BE208"/>
  <c r="BE215"/>
  <c r="BE222"/>
  <c r="BE225"/>
  <c r="BE230"/>
  <c i="5" r="BK92"/>
  <c r="BK91"/>
  <c r="J91"/>
  <c i="6" r="E85"/>
  <c r="BE105"/>
  <c r="BE107"/>
  <c r="BE109"/>
  <c r="BE119"/>
  <c r="BE166"/>
  <c r="BE175"/>
  <c r="BE210"/>
  <c r="BE237"/>
  <c r="BE264"/>
  <c r="BE266"/>
  <c r="J52"/>
  <c r="F55"/>
  <c r="BE114"/>
  <c r="BE126"/>
  <c r="BE187"/>
  <c r="BE209"/>
  <c r="BE213"/>
  <c r="BE217"/>
  <c r="BE219"/>
  <c r="BE240"/>
  <c r="BE131"/>
  <c r="BE141"/>
  <c r="BE143"/>
  <c r="BE147"/>
  <c r="BE171"/>
  <c r="BE173"/>
  <c r="BE211"/>
  <c r="BE236"/>
  <c r="BE261"/>
  <c r="BE191"/>
  <c r="BE193"/>
  <c r="BE220"/>
  <c r="BE228"/>
  <c r="BE257"/>
  <c r="BE259"/>
  <c r="BE157"/>
  <c r="BE179"/>
  <c r="BE181"/>
  <c r="BE183"/>
  <c r="BE185"/>
  <c r="BE203"/>
  <c r="BE205"/>
  <c r="BE221"/>
  <c r="BE232"/>
  <c r="BE245"/>
  <c r="BE250"/>
  <c r="BE99"/>
  <c r="BE133"/>
  <c r="BE149"/>
  <c r="BE153"/>
  <c r="BE168"/>
  <c r="BE189"/>
  <c r="BE195"/>
  <c r="BE197"/>
  <c r="BE199"/>
  <c r="BE207"/>
  <c r="BE212"/>
  <c r="BE234"/>
  <c r="BE252"/>
  <c r="BE268"/>
  <c r="BE270"/>
  <c i="5" r="E50"/>
  <c r="J59"/>
  <c r="F88"/>
  <c r="BE94"/>
  <c r="BE117"/>
  <c r="BE132"/>
  <c r="BE123"/>
  <c r="BE133"/>
  <c r="BE120"/>
  <c i="4" r="BK115"/>
  <c r="J115"/>
  <c r="J69"/>
  <c i="5" r="BE98"/>
  <c r="BE127"/>
  <c r="J85"/>
  <c r="BE105"/>
  <c r="BE130"/>
  <c r="J87"/>
  <c r="BE122"/>
  <c r="BE103"/>
  <c r="BE107"/>
  <c r="BE111"/>
  <c r="BE115"/>
  <c r="BE118"/>
  <c r="BE125"/>
  <c i="4" r="E50"/>
  <c r="J59"/>
  <c r="F89"/>
  <c i="3" r="J111"/>
  <c r="J68"/>
  <c i="4" r="BE117"/>
  <c r="BE125"/>
  <c r="BE131"/>
  <c r="BE141"/>
  <c r="BE144"/>
  <c r="BE147"/>
  <c r="BE151"/>
  <c r="BE159"/>
  <c r="J86"/>
  <c r="BE97"/>
  <c r="BE99"/>
  <c r="BE150"/>
  <c r="BE163"/>
  <c i="3" r="J110"/>
  <c r="J67"/>
  <c i="4" r="J88"/>
  <c r="BE95"/>
  <c r="BE102"/>
  <c r="BE104"/>
  <c r="BE135"/>
  <c r="BE137"/>
  <c r="BE146"/>
  <c r="BE110"/>
  <c r="BE122"/>
  <c r="BE123"/>
  <c r="BE128"/>
  <c r="BE145"/>
  <c r="BE154"/>
  <c r="BE155"/>
  <c r="BE161"/>
  <c r="BE106"/>
  <c r="BE119"/>
  <c r="BE120"/>
  <c r="BE157"/>
  <c r="BE113"/>
  <c r="BE126"/>
  <c r="BE129"/>
  <c r="BE133"/>
  <c r="BE139"/>
  <c r="BE143"/>
  <c r="BE149"/>
  <c r="BE153"/>
  <c i="3" r="J86"/>
  <c r="BE95"/>
  <c r="BE118"/>
  <c r="BE133"/>
  <c r="BE137"/>
  <c r="BE143"/>
  <c r="BE148"/>
  <c r="BE157"/>
  <c r="BE161"/>
  <c r="BE167"/>
  <c r="BE168"/>
  <c r="BE170"/>
  <c r="BE177"/>
  <c r="BE185"/>
  <c r="BE190"/>
  <c r="BE194"/>
  <c r="BE196"/>
  <c i="2" r="J123"/>
  <c r="J68"/>
  <c r="BK173"/>
  <c r="J173"/>
  <c r="J71"/>
  <c i="3" r="BE102"/>
  <c r="BE104"/>
  <c r="BE114"/>
  <c r="BE120"/>
  <c r="BE123"/>
  <c r="BE135"/>
  <c r="BE136"/>
  <c r="BE139"/>
  <c r="BE144"/>
  <c r="BE146"/>
  <c r="BE152"/>
  <c r="BE156"/>
  <c r="BE165"/>
  <c r="BE173"/>
  <c r="BE175"/>
  <c r="F59"/>
  <c r="J88"/>
  <c r="BE97"/>
  <c r="BE108"/>
  <c r="BE113"/>
  <c r="BE128"/>
  <c r="BE129"/>
  <c r="E80"/>
  <c r="J89"/>
  <c r="BE125"/>
  <c r="BE127"/>
  <c r="BE130"/>
  <c r="BE131"/>
  <c r="BE132"/>
  <c r="BE145"/>
  <c r="BE159"/>
  <c r="BE163"/>
  <c r="BE100"/>
  <c r="BE112"/>
  <c r="BE121"/>
  <c r="BE122"/>
  <c r="BE124"/>
  <c r="BE142"/>
  <c r="BE198"/>
  <c r="BE117"/>
  <c r="BE138"/>
  <c r="BE141"/>
  <c r="BE147"/>
  <c r="BE181"/>
  <c r="BE183"/>
  <c r="BE187"/>
  <c r="BE188"/>
  <c r="BE192"/>
  <c r="BE115"/>
  <c r="BE116"/>
  <c r="BE119"/>
  <c r="BE134"/>
  <c r="BE140"/>
  <c r="BE153"/>
  <c r="BE179"/>
  <c i="2" r="BE298"/>
  <c r="BE305"/>
  <c r="BE308"/>
  <c r="BE315"/>
  <c r="E50"/>
  <c r="J104"/>
  <c r="BE147"/>
  <c r="BE151"/>
  <c r="BE159"/>
  <c r="BE168"/>
  <c r="BE182"/>
  <c r="BE192"/>
  <c r="BE201"/>
  <c r="BE226"/>
  <c r="BE235"/>
  <c r="BE239"/>
  <c r="BE250"/>
  <c r="BE261"/>
  <c r="BE266"/>
  <c r="BE267"/>
  <c r="BE268"/>
  <c r="F59"/>
  <c r="BE115"/>
  <c r="BE116"/>
  <c r="BE162"/>
  <c r="BE178"/>
  <c r="BE228"/>
  <c r="BE241"/>
  <c r="BE245"/>
  <c r="BE248"/>
  <c r="BE252"/>
  <c r="BE264"/>
  <c r="BE270"/>
  <c r="BE271"/>
  <c r="BE273"/>
  <c r="BE274"/>
  <c r="BE276"/>
  <c r="BE277"/>
  <c r="BE278"/>
  <c r="BE280"/>
  <c r="BE282"/>
  <c r="BE285"/>
  <c r="BE319"/>
  <c r="BE330"/>
  <c r="J56"/>
  <c r="J103"/>
  <c r="BE131"/>
  <c r="BE175"/>
  <c r="BE205"/>
  <c r="BE208"/>
  <c r="BE294"/>
  <c r="BE118"/>
  <c r="BE139"/>
  <c r="BE172"/>
  <c r="BE180"/>
  <c r="BE296"/>
  <c r="BE327"/>
  <c r="BE337"/>
  <c r="BE111"/>
  <c r="BE124"/>
  <c r="BE141"/>
  <c r="BE155"/>
  <c r="BE187"/>
  <c r="BE196"/>
  <c r="BE216"/>
  <c r="BE224"/>
  <c r="BE232"/>
  <c r="BE254"/>
  <c r="BE258"/>
  <c r="BE290"/>
  <c r="BE349"/>
  <c r="BE354"/>
  <c r="BE361"/>
  <c r="BE365"/>
  <c r="BE370"/>
  <c r="BE381"/>
  <c r="BE292"/>
  <c r="BE317"/>
  <c r="BE344"/>
  <c r="BE346"/>
  <c r="BE351"/>
  <c r="BE357"/>
  <c r="BE372"/>
  <c r="BE374"/>
  <c i="6" r="F37"/>
  <c i="1" r="BD60"/>
  <c i="3" r="F38"/>
  <c i="1" r="BC57"/>
  <c i="2" r="F37"/>
  <c i="1" r="BB56"/>
  <c i="6" r="F35"/>
  <c i="1" r="BB60"/>
  <c i="5" r="F39"/>
  <c i="1" r="BD59"/>
  <c i="6" r="F36"/>
  <c i="1" r="BC60"/>
  <c i="5" r="F37"/>
  <c i="1" r="BB59"/>
  <c i="2" r="J36"/>
  <c i="1" r="AW56"/>
  <c i="5" r="F36"/>
  <c i="1" r="BA59"/>
  <c i="3" r="J36"/>
  <c i="1" r="AW57"/>
  <c i="3" r="F36"/>
  <c i="1" r="BA57"/>
  <c i="5" r="J32"/>
  <c i="4" r="F38"/>
  <c i="1" r="BC58"/>
  <c i="4" r="F39"/>
  <c i="1" r="BD58"/>
  <c i="4" r="F37"/>
  <c i="1" r="BB58"/>
  <c i="4" r="F36"/>
  <c i="1" r="BA58"/>
  <c i="2" r="F36"/>
  <c i="1" r="BA56"/>
  <c i="2" r="F38"/>
  <c i="1" r="BC56"/>
  <c r="AS54"/>
  <c i="4" r="J36"/>
  <c i="1" r="AW58"/>
  <c i="6" r="F34"/>
  <c i="1" r="BA60"/>
  <c i="6" r="J34"/>
  <c i="1" r="AW60"/>
  <c i="5" r="F38"/>
  <c i="1" r="BC59"/>
  <c i="5" r="J36"/>
  <c i="1" r="AW59"/>
  <c i="3" r="F37"/>
  <c i="1" r="BB57"/>
  <c i="2" r="F39"/>
  <c i="1" r="BD56"/>
  <c i="3" r="F39"/>
  <c i="1" r="BD57"/>
  <c i="2" l="1" r="T237"/>
  <c i="4" r="T93"/>
  <c r="T92"/>
  <c r="P93"/>
  <c r="P92"/>
  <c i="1" r="AU58"/>
  <c i="6" r="R96"/>
  <c r="R95"/>
  <c r="T96"/>
  <c r="T95"/>
  <c r="P96"/>
  <c r="P95"/>
  <c i="1" r="AU60"/>
  <c i="2" r="T122"/>
  <c i="5" r="T92"/>
  <c r="T91"/>
  <c i="3" r="T93"/>
  <c r="T92"/>
  <c i="2" r="R108"/>
  <c i="5" r="R92"/>
  <c r="R91"/>
  <c i="3" r="P110"/>
  <c r="P92"/>
  <c i="1" r="AU57"/>
  <c i="5" r="P113"/>
  <c i="2" r="BK122"/>
  <c r="J122"/>
  <c r="J67"/>
  <c r="R237"/>
  <c r="P237"/>
  <c i="3" r="R110"/>
  <c r="R93"/>
  <c i="2" r="T173"/>
  <c i="5" r="P92"/>
  <c i="2" r="P173"/>
  <c r="P108"/>
  <c r="P107"/>
  <c i="1" r="AU56"/>
  <c i="2" r="BK109"/>
  <c r="J109"/>
  <c r="J65"/>
  <c r="BK237"/>
  <c r="J237"/>
  <c r="J78"/>
  <c i="4" r="BK93"/>
  <c r="J93"/>
  <c r="J64"/>
  <c i="3" r="BK93"/>
  <c r="J93"/>
  <c r="J64"/>
  <c i="6" r="BK97"/>
  <c r="J97"/>
  <c r="J61"/>
  <c r="BK101"/>
  <c r="J101"/>
  <c r="J63"/>
  <c r="BK124"/>
  <c r="J124"/>
  <c r="J65"/>
  <c r="BK155"/>
  <c r="J155"/>
  <c r="J70"/>
  <c i="1" r="AG59"/>
  <c i="5" r="J92"/>
  <c r="J64"/>
  <c r="J63"/>
  <c i="4" r="BK92"/>
  <c r="J92"/>
  <c i="2" r="BK108"/>
  <c r="BK107"/>
  <c r="J107"/>
  <c i="5" r="F35"/>
  <c i="1" r="AZ59"/>
  <c i="6" r="F33"/>
  <c i="1" r="AZ60"/>
  <c i="6" r="J33"/>
  <c i="1" r="AV60"/>
  <c r="AT60"/>
  <c r="BC55"/>
  <c i="2" r="J35"/>
  <c i="1" r="AV56"/>
  <c r="AT56"/>
  <c r="BD55"/>
  <c i="3" r="F35"/>
  <c i="1" r="AZ57"/>
  <c r="BB55"/>
  <c i="4" r="J35"/>
  <c i="1" r="AV58"/>
  <c r="AT58"/>
  <c i="2" r="F35"/>
  <c i="1" r="AZ56"/>
  <c i="5" r="J35"/>
  <c i="1" r="AV59"/>
  <c r="AT59"/>
  <c r="AN59"/>
  <c i="4" r="F35"/>
  <c i="1" r="AZ58"/>
  <c i="3" r="J35"/>
  <c i="1" r="AV57"/>
  <c r="AT57"/>
  <c r="BA55"/>
  <c r="AW55"/>
  <c i="2" r="J32"/>
  <c i="1" r="AG56"/>
  <c i="4" r="J32"/>
  <c i="1" r="AG58"/>
  <c i="5" l="1" r="P91"/>
  <c i="1" r="AU59"/>
  <c i="3" r="R92"/>
  <c i="2" r="R107"/>
  <c r="T108"/>
  <c r="T107"/>
  <c i="6" r="BK96"/>
  <c r="J96"/>
  <c r="J60"/>
  <c i="3" r="BK92"/>
  <c r="J92"/>
  <c i="1" r="AN58"/>
  <c i="4" r="J63"/>
  <c i="5" r="J41"/>
  <c i="4" r="J41"/>
  <c i="1" r="AN56"/>
  <c i="2" r="J63"/>
  <c r="J108"/>
  <c r="J64"/>
  <c r="J41"/>
  <c i="3" r="J32"/>
  <c i="1" r="AG57"/>
  <c r="AG55"/>
  <c r="BA54"/>
  <c r="AW54"/>
  <c r="AK30"/>
  <c r="AU55"/>
  <c r="AU54"/>
  <c r="AZ55"/>
  <c r="AV55"/>
  <c r="AT55"/>
  <c r="AN55"/>
  <c r="BC54"/>
  <c r="W32"/>
  <c r="AY55"/>
  <c r="BB54"/>
  <c r="AX54"/>
  <c r="AX55"/>
  <c r="BD54"/>
  <c r="W33"/>
  <c i="3" l="1" r="J41"/>
  <c i="6" r="BK95"/>
  <c r="J95"/>
  <c r="J59"/>
  <c i="3" r="J63"/>
  <c i="1" r="AN57"/>
  <c r="AY54"/>
  <c r="W31"/>
  <c r="AZ54"/>
  <c r="W29"/>
  <c r="W30"/>
  <c i="6" l="1" r="J30"/>
  <c i="1" r="AG60"/>
  <c r="AV54"/>
  <c r="AK29"/>
  <c i="6" l="1" r="J39"/>
  <c i="1" r="AN60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<sst xmlns="http://schemas.openxmlformats.org/spreadsheetml/2006/main">
  <si>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</si>
  <si>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</si>
  <si>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</si>
  <si>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</si>
  <si>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</si>
  <si>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{ba157b97-414e-4e4c-bd5f-ba9364002f5f}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</si>
  <si>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</si>
  <si>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</si>
  <si>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</si>
  <si>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</si>
  <si>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</si>
  <si>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</si>
  <si>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</si>
  <si>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</si>
  <si>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</si>
  <si>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</si>
  <si>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</si>
  <si>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Správa a údržba silnic, Křečkovská 241/17, Vyškov</t>
  </si>
  <si>
    <t>KSO:</t>
  </si>
  <si>
    <t/>
  </si>
  <si>
    <t>CC-CZ:</t>
  </si>
  <si>
    <t>Místo:</t>
  </si>
  <si>
    <t xml:space="preserve"> </t>
  </si>
  <si>
    <t>Datum:</t>
  </si>
  <si>
    <t>20. 4. 2024</t>
  </si>
  <si>
    <t>Zadavatel:</t>
  </si>
  <si>
    <t>IČ:</t>
  </si>
  <si>
    <t>Správa a údržba silnic Jihomoravského kraje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</si>
  <si>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</si>
  <si>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</si>
  <si>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</si>
  <si>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</si>
  <si>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</si>
  <si>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</si>
  <si>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</si>
  <si>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</si>
  <si>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</si>
  <si>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</si>
  <si>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</si>
  <si>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</si>
  <si>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</si>
  <si>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</si>
  <si>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</si>
  <si>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</si>
  <si>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</si>
  <si>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</si>
  <si>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</si>
  <si>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</si>
  <si>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</si>
  <si>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</si>
  <si>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</si>
  <si>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</si>
  <si>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</si>
  <si>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</si>
  <si>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</si>
  <si>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</si>
  <si>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</si>
  <si>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</si>
  <si>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</si>
  <si>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</si>
  <si>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</si>
  <si>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</si>
  <si>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</si>
  <si>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</si>
  <si>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</si>
  <si>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</si>
  <si>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</si>
  <si>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</si>
  <si>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</si>
  <si>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</si>
  <si>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</si>
  <si>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</si>
  <si>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</si>
  <si>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</si>
  <si>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</si>
  <si>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Rekonstrukce sociálního zařízení 2.NP - WC muži</t>
  </si>
  <si>
    <t>STA</t>
  </si>
  <si>
    <t>1</t>
  </si>
  <si>
    <t>{c25200c4-9161-4502-a620-5fbbb5185ee7}</t>
  </si>
  <si>
    <t>2</t>
  </si>
  <si>
    <t>/</t>
  </si>
  <si>
    <t>011</t>
  </si>
  <si>
    <t>stavební práce</t>
  </si>
  <si>
    <t>Soupis</t>
  </si>
  <si>
    <t>{136ae01f-e46d-43c2-bcb9-ca6663ac6d1f}</t>
  </si>
  <si>
    <t>012</t>
  </si>
  <si>
    <t>ZTI</t>
  </si>
  <si>
    <t>{a4d5bdb4-759e-4d88-bff5-e46a28c9f61a}</t>
  </si>
  <si>
    <t>013</t>
  </si>
  <si>
    <t>EL</t>
  </si>
  <si>
    <t>{73be2811-5636-4c8f-b3ac-c48338d827e2}</t>
  </si>
  <si>
    <t>014</t>
  </si>
  <si>
    <t>VZT</t>
  </si>
  <si>
    <t>{20a80257-adf3-4e96-a1ca-e788d59bc20b}</t>
  </si>
  <si>
    <t>02</t>
  </si>
  <si>
    <t>Výměna vodovodního potrubí 1.NP</t>
  </si>
  <si>
    <t>{000a7a53-8603-41e2-bf16-04a0fa3c23b6}</t>
  </si>
  <si>
    <t>KRYCÍ LIST SOUPISU PRACÍ</t>
  </si>
  <si>
    <t>Objekt:</t>
  </si>
  <si>
    <t>01 - Rekonstrukce sociálního zařízení 2.NP - WC muži</t>
  </si>
  <si>
    <t>Soupis:</t>
  </si>
  <si>
    <t>011 -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</si>
  <si>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</si>
  <si>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</si>
  <si>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</si>
  <si>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</si>
  <si>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</si>
  <si>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</si>
  <si>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  31 - Zdi pozemních staveb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</si>
  <si>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</si>
  <si>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</si>
  <si>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</si>
  <si>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</si>
  <si>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</si>
  <si>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</si>
  <si>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</si>
  <si>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</si>
  <si>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</si>
  <si>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</si>
  <si>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</si>
  <si>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</si>
  <si>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</si>
  <si>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</si>
  <si>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</si>
  <si>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</si>
  <si>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</si>
  <si>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</si>
  <si>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</si>
  <si>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</si>
  <si>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</si>
  <si>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</si>
  <si>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</si>
  <si>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</si>
  <si>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</si>
  <si>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</si>
  <si>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</si>
  <si>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</si>
  <si>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</si>
  <si>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</si>
  <si>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</si>
  <si>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</si>
  <si>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</si>
  <si>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</si>
  <si>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</si>
  <si>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</si>
  <si>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</si>
  <si>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</t>
  </si>
  <si>
    <t>Zdi pozemních staveb</t>
  </si>
  <si>
    <t>K</t>
  </si>
  <si>
    <t>317121101</t>
  </si>
  <si>
    <t>Montáž prefabrikovaných překladů délky do 1500 mm</t>
  </si>
  <si>
    <t>kus</t>
  </si>
  <si>
    <t>CS ÚRS 2024 01</t>
  </si>
  <si>
    <t>4</t>
  </si>
  <si>
    <t>-1646837153</t>
  </si>
  <si>
    <t>Online PSC</t>
  </si>
  <si>
    <t>https://podminky.urs.cz/item/CS_URS_2024_01/317121101</t>
  </si>
  <si>
    <t>VV</t>
  </si>
  <si>
    <t>nové dveře z chodby</t>
  </si>
  <si>
    <t>M</t>
  </si>
  <si>
    <t>4000001_R</t>
  </si>
  <si>
    <t>Překlad 70/240 mm plný RZP 119/7/24 P</t>
  </si>
  <si>
    <t>vlastní</t>
  </si>
  <si>
    <t>8</t>
  </si>
  <si>
    <t>1825388885</t>
  </si>
  <si>
    <t>317998131</t>
  </si>
  <si>
    <t>Izolace tepelná mezi překlady z extrudovaného polystyrenu výšky 24 cm, tloušťky přes 30 do 50 mm</t>
  </si>
  <si>
    <t>m</t>
  </si>
  <si>
    <t>1087329923</t>
  </si>
  <si>
    <t>https://podminky.urs.cz/item/CS_URS_2024_01/317998131</t>
  </si>
  <si>
    <t>340271025</t>
  </si>
  <si>
    <t>Zazdívka otvorů v příčkách nebo stěnách pórobetonovými tvárnicemi plochy přes 1 m2 do 4 m2, objemová hmotnost 500 kg/m3, tloušťka příčky 100 mm</t>
  </si>
  <si>
    <t>m2</t>
  </si>
  <si>
    <t>489795031</t>
  </si>
  <si>
    <t>https://podminky.urs.cz/item/CS_URS_2024_01/340271025</t>
  </si>
  <si>
    <t>dveře mezi úklidovou místností a pisoáry</t>
  </si>
  <si>
    <t>0,7*2,05</t>
  </si>
  <si>
    <t>6</t>
  </si>
  <si>
    <t>Úpravy povrchů, podlahy a osazování výplní</t>
  </si>
  <si>
    <t>61</t>
  </si>
  <si>
    <t>Úprava povrchů vnitřních</t>
  </si>
  <si>
    <t>5</t>
  </si>
  <si>
    <t>612135101</t>
  </si>
  <si>
    <t>Hrubá výplň rýh maltou jakékoli šířky rýhy ve stěnách</t>
  </si>
  <si>
    <t>-1584524690</t>
  </si>
  <si>
    <t>https://podminky.urs.cz/item/CS_URS_2024_01/612135101</t>
  </si>
  <si>
    <t>ZTI rozvody</t>
  </si>
  <si>
    <t>0,15*30</t>
  </si>
  <si>
    <t>EL rozvody</t>
  </si>
  <si>
    <t>0,1*30</t>
  </si>
  <si>
    <t>Součet</t>
  </si>
  <si>
    <t>612321121</t>
  </si>
  <si>
    <t>Omítka vápenocementová vnitřních ploch nanášená ručně jednovrstvá, tloušťky do 10 mm hladká svislých konstrukcí stěn</t>
  </si>
  <si>
    <t>-1498489282</t>
  </si>
  <si>
    <t>https://podminky.urs.cz/item/CS_URS_2024_01/612321121</t>
  </si>
  <si>
    <t>3*(1,3*2+2,15*2)-0,6*2</t>
  </si>
  <si>
    <t>3*(0,9+1,84+1,42+0,95)</t>
  </si>
  <si>
    <t>3*(2,15*2+2,46)-0,8*2,05</t>
  </si>
  <si>
    <t>2,1*(2,46+1,42+0,95+0,95+0,94)-0,6*2*4</t>
  </si>
  <si>
    <t>0,35*3,2</t>
  </si>
  <si>
    <t>7</t>
  </si>
  <si>
    <t>612321191</t>
  </si>
  <si>
    <t>Omítka vápenocementová vnitřních ploch nanášená ručně Příplatek k cenám za každých dalších i započatých 5 mm tloušťky omítky přes 10 mm stěn</t>
  </si>
  <si>
    <t>-1564190448</t>
  </si>
  <si>
    <t>https://podminky.urs.cz/item/CS_URS_2024_01/612321191</t>
  </si>
  <si>
    <t>612321131</t>
  </si>
  <si>
    <t>Vápenocementový štuk vnitřních ploch tloušťky do 3 mm svislých konstrukcí stěn</t>
  </si>
  <si>
    <t>1385125796</t>
  </si>
  <si>
    <t>https://podminky.urs.cz/item/CS_URS_2024_01/612321131</t>
  </si>
  <si>
    <t>0,6*(2,15*2+1,3*2)</t>
  </si>
  <si>
    <t>0,6*(0,9+1,84+0,1+1,42+3,2+2,46+2,15)</t>
  </si>
  <si>
    <t>0,1*(2,46+1,42+0,95+0,95+0,94)</t>
  </si>
  <si>
    <t>9</t>
  </si>
  <si>
    <t>612325302</t>
  </si>
  <si>
    <t>Vápenocementová omítka ostění nebo nadpraží štuková</t>
  </si>
  <si>
    <t>541570301</t>
  </si>
  <si>
    <t>https://podminky.urs.cz/item/CS_URS_2024_01/612325302</t>
  </si>
  <si>
    <t>0,25*(0,8+2,05*2)</t>
  </si>
  <si>
    <t>10</t>
  </si>
  <si>
    <t>619995001</t>
  </si>
  <si>
    <t>Začištění omítek (s dodáním hmot) kolem oken, dveří, podlah, obkladů apod.</t>
  </si>
  <si>
    <t>-960868911</t>
  </si>
  <si>
    <t>https://podminky.urs.cz/item/CS_URS_2024_01/619995001</t>
  </si>
  <si>
    <t>kolem nových dveří z chodby</t>
  </si>
  <si>
    <t>0,8+2,05*2</t>
  </si>
  <si>
    <t>11</t>
  </si>
  <si>
    <t>622143003</t>
  </si>
  <si>
    <t>Montáž omítkových profilů plastových, pozinkovaných nebo dřevěných upevněných vtlačením do podkladní vrstvy nebo přibitím rohových s tkaninou</t>
  </si>
  <si>
    <t>-1533414101</t>
  </si>
  <si>
    <t>https://podminky.urs.cz/item/CS_URS_2024_01/622143003</t>
  </si>
  <si>
    <t>55343021</t>
  </si>
  <si>
    <t>profil rohový Pz s kulatou hlavou pro vnitřní omítky tl 12mm</t>
  </si>
  <si>
    <t>-1975361443</t>
  </si>
  <si>
    <t>4,9*1,05 'Přepočtené koeficientem množství</t>
  </si>
  <si>
    <t>63</t>
  </si>
  <si>
    <t>Podlahy a podlahové konstrukce</t>
  </si>
  <si>
    <t>13</t>
  </si>
  <si>
    <t>632450134</t>
  </si>
  <si>
    <t>Potěr cementový vyrovnávací ze suchých směsí v ploše o průměrné (střední) tl. přes 40 do 50 mm</t>
  </si>
  <si>
    <t>-1359049117</t>
  </si>
  <si>
    <t>https://podminky.urs.cz/item/CS_URS_2024_01/632450134</t>
  </si>
  <si>
    <t>(1,3*2,15+0,95*2,34+0,95*1,42+2,15*2,46)</t>
  </si>
  <si>
    <t>(0,1*0,6*3+0,35*0,8*1)</t>
  </si>
  <si>
    <t>64</t>
  </si>
  <si>
    <t>Osazování výplní otvorů</t>
  </si>
  <si>
    <t>14</t>
  </si>
  <si>
    <t>642944121</t>
  </si>
  <si>
    <t>Osazení ocelových dveřních zárubní lisovaných nebo z úhelníků dodatečně s vybetonováním prahu, plochy do 2,5 m2</t>
  </si>
  <si>
    <t>-1159777146</t>
  </si>
  <si>
    <t>https://podminky.urs.cz/item/CS_URS_2024_01/642944121</t>
  </si>
  <si>
    <t>15</t>
  </si>
  <si>
    <t>55331481</t>
  </si>
  <si>
    <t>zárubeň jednokřídlá ocelová pro zdění tl stěny 75-100mm rozměru 700/1970, 2100mm</t>
  </si>
  <si>
    <t>1927269409</t>
  </si>
  <si>
    <t>Ostatní konstrukce a práce, bourání</t>
  </si>
  <si>
    <t>94</t>
  </si>
  <si>
    <t>Lešení a stavební výtahy</t>
  </si>
  <si>
    <t>16</t>
  </si>
  <si>
    <t>949101111</t>
  </si>
  <si>
    <t>Lešení pomocné pracovní pro objekty pozemních staveb pro zatížení do 150 kg/m2, o výšce lešeňové podlahy do 1,9 m</t>
  </si>
  <si>
    <t>-2016000009</t>
  </si>
  <si>
    <t>https://podminky.urs.cz/item/CS_URS_2024_01/949101111</t>
  </si>
  <si>
    <t>95</t>
  </si>
  <si>
    <t>Různé dokončovací konstrukce a práce pozemních staveb</t>
  </si>
  <si>
    <t>17</t>
  </si>
  <si>
    <t>952901111</t>
  </si>
  <si>
    <t>Vyčištění budov nebo objektů před předáním do užívání budov bytové nebo občanské výstavby, světlé výšky podlaží do 4 m</t>
  </si>
  <si>
    <t>-1292501301</t>
  </si>
  <si>
    <t>https://podminky.urs.cz/item/CS_URS_2024_01/952901111</t>
  </si>
  <si>
    <t>18</t>
  </si>
  <si>
    <t>952902121_R</t>
  </si>
  <si>
    <t>Čištění budov zametení drsných podlah</t>
  </si>
  <si>
    <t>1065693686</t>
  </si>
  <si>
    <t>96</t>
  </si>
  <si>
    <t>Bourání konstrukcí</t>
  </si>
  <si>
    <t>19</t>
  </si>
  <si>
    <t>965042141</t>
  </si>
  <si>
    <t>Bourání mazanin betonových nebo z litého asfaltu tl. do 100 mm, plochy přes 4 m2</t>
  </si>
  <si>
    <t>m3</t>
  </si>
  <si>
    <t>-2094732621</t>
  </si>
  <si>
    <t>https://podminky.urs.cz/item/CS_URS_2024_01/965042141</t>
  </si>
  <si>
    <t>0,1*(1,3*2,15+0,95*2,34+0,95*1,42+2,15*2,46)</t>
  </si>
  <si>
    <t>0,1*(0,1*0,6*3+0,35*0,8*1)</t>
  </si>
  <si>
    <t>20</t>
  </si>
  <si>
    <t>965081213</t>
  </si>
  <si>
    <t>Bourání podlah z dlaždic bez podkladního lože nebo mazaniny, s jakoukoliv výplní spár keramických nebo xylolitových tl. do 10 mm, plochy přes 1 m2</t>
  </si>
  <si>
    <t>381222805</t>
  </si>
  <si>
    <t>https://podminky.urs.cz/item/CS_URS_2024_01/965081213</t>
  </si>
  <si>
    <t>1,3*2,15+0,95*2,34+0,95*1,42+2,15*2,46</t>
  </si>
  <si>
    <t>0,1*0,6*4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</si>
  <si>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</si>
  <si>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</si>
  <si>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-1199022599</t>
  </si>
  <si>
    <t>https://podminky.urs.cz/item/CS_URS_2024_01/967031132</t>
  </si>
  <si>
    <t>0,35*2,05*2</t>
  </si>
  <si>
    <t>22</t>
  </si>
  <si>
    <t>968072455</t>
  </si>
  <si>
    <t>Vybourání kovových rámů oken s křídly, dveřních zárubní, vrat, stěn, ostění nebo obkladů dveřních zárubní, plochy do 2 m2</t>
  </si>
  <si>
    <t>-1697912007</t>
  </si>
  <si>
    <t>https://podminky.urs.cz/item/CS_URS_2024_01/968072455</t>
  </si>
  <si>
    <t>0,6*2</t>
  </si>
  <si>
    <t>97</t>
  </si>
  <si>
    <t>Prorážení otvorů a ostatní bourací práce</t>
  </si>
  <si>
    <t>23</t>
  </si>
  <si>
    <t>971033651</t>
  </si>
  <si>
    <t>Vybourání otvorů ve zdivu základovém nebo nadzákladovém z cihel, tvárnic, příčkovek z cihel pálených na maltu vápennou nebo vápenocementovou plochy do 4 m2, tl. do 600 mm</t>
  </si>
  <si>
    <t>1818286997</t>
  </si>
  <si>
    <t>https://podminky.urs.cz/item/CS_URS_2024_01/971033651</t>
  </si>
  <si>
    <t>0,35*0,8*2,05</t>
  </si>
  <si>
    <t>24</t>
  </si>
  <si>
    <t>974031666_R</t>
  </si>
  <si>
    <t>Vysekání rýh ve zdivu cihelném na maltu vápennou nebo vápenocementovou pro vtahování nosníků do zdí, před vybouráním otvoru do hl. 200 mm, při v. nosníku do 250 mm</t>
  </si>
  <si>
    <t>-438888424</t>
  </si>
  <si>
    <t>1,2*2</t>
  </si>
  <si>
    <t>25</t>
  </si>
  <si>
    <t>978013191</t>
  </si>
  <si>
    <t>Otlučení vápenných nebo vápenocementových omítek vnitřních ploch stěn s vyškrabáním spar, s očištěním zdiva, v rozsahu přes 50 do 100 %</t>
  </si>
  <si>
    <t>-461100368</t>
  </si>
  <si>
    <t>https://podminky.urs.cz/item/CS_URS_2024_01/978013191</t>
  </si>
  <si>
    <t>3*(1,3*2+2,15*2)-0,6*2*2</t>
  </si>
  <si>
    <t>3*(1,4+0,95+2,34+1,42+0,95)</t>
  </si>
  <si>
    <t>3*(2,15*2+2,46)-0,6*2</t>
  </si>
  <si>
    <t>26</t>
  </si>
  <si>
    <t>978059541</t>
  </si>
  <si>
    <t>Odsekání obkladů stěn včetně otlučení podkladní omítky až na zdivo z obkládaček vnitřních, z jakýchkoliv materiálů, plochy přes 1 m2</t>
  </si>
  <si>
    <t>-300877475</t>
  </si>
  <si>
    <t>https://podminky.urs.cz/item/CS_URS_2024_01/978059541</t>
  </si>
  <si>
    <t>1,4*(1,3+0,6)</t>
  </si>
  <si>
    <t>1,4*(0,95*2+2,34*2-0,6)</t>
  </si>
  <si>
    <t>1,4*(0,95*2+1,42*2-0,6)</t>
  </si>
  <si>
    <t>2*(2,15*2+2,46*2-0,6*3)</t>
  </si>
  <si>
    <t>997</t>
  </si>
  <si>
    <t>Přesun sutě</t>
  </si>
  <si>
    <t>27</t>
  </si>
  <si>
    <t>997013211</t>
  </si>
  <si>
    <t>Vnitrostaveništní doprava suti a vybouraných hmot vodorovně do 50 m s naložením ručně pro budovy a haly výšky do 6 m</t>
  </si>
  <si>
    <t>t</t>
  </si>
  <si>
    <t>-528322324</t>
  </si>
  <si>
    <t>https://podminky.urs.cz/item/CS_URS_2024_01/997013211</t>
  </si>
  <si>
    <t>28</t>
  </si>
  <si>
    <t>997013501</t>
  </si>
  <si>
    <t>Odvoz suti a vybouraných hmot na skládku nebo meziskládku se složením, na vzdálenost do 1 km</t>
  </si>
  <si>
    <t>-202390346</t>
  </si>
  <si>
    <t>https://podminky.urs.cz/item/CS_URS_2024_01/997013501</t>
  </si>
  <si>
    <t>29</t>
  </si>
  <si>
    <t>997013509</t>
  </si>
  <si>
    <t>Odvoz suti a vybouraných hmot na skládku nebo meziskládku se složením, na vzdálenost Příplatek k ceně za každý další započatý 1 km přes 1 km</t>
  </si>
  <si>
    <t>-75600448</t>
  </si>
  <si>
    <t>https://podminky.urs.cz/item/CS_URS_2024_01/997013509</t>
  </si>
  <si>
    <t>P</t>
  </si>
  <si>
    <t>Poznámka k položce:_x000d_
Odvoz do 10 km.</t>
  </si>
  <si>
    <t>9,87*9 'Přepočtené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</si>
  <si>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</si>
  <si>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</si>
  <si>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</si>
  <si>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-1075324477</t>
  </si>
  <si>
    <t>https://podminky.urs.cz/item/CS_URS_2024_01/997013631</t>
  </si>
  <si>
    <t>998</t>
  </si>
  <si>
    <t>Přesun hmot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</si>
  <si>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</si>
  <si>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</si>
  <si>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-846325656</t>
  </si>
  <si>
    <t>https://podminky.urs.cz/item/CS_URS_2024_01/998018001</t>
  </si>
  <si>
    <t>PSV</t>
  </si>
  <si>
    <t>Práce a dodávky PSV</t>
  </si>
  <si>
    <t>762</t>
  </si>
  <si>
    <t>Konstrukce tesařské</t>
  </si>
  <si>
    <t>32</t>
  </si>
  <si>
    <t>762591140_R</t>
  </si>
  <si>
    <t>Dočasného zakrytí prostupů a otvorů - provizorní opatření proti prašnosti</t>
  </si>
  <si>
    <t>soubor</t>
  </si>
  <si>
    <t>338615050</t>
  </si>
  <si>
    <t>763</t>
  </si>
  <si>
    <t>Konstrukce suché výstavby</t>
  </si>
  <si>
    <t>33</t>
  </si>
  <si>
    <t>763111335</t>
  </si>
  <si>
    <t>Příčka ze sádrokartonových desek s nosnou konstrukcí z jednoduchých ocelových profilů UW, CW jednoduše opláštěná deskou impregnovanou H2 tl. 12,5 mm, příčka tl. 100 mm, profil 75, bez izolace, EI do 30</t>
  </si>
  <si>
    <t>820874242</t>
  </si>
  <si>
    <t>https://podminky.urs.cz/item/CS_URS_2024_01/763111335</t>
  </si>
  <si>
    <t>zadní stěna WC</t>
  </si>
  <si>
    <t>0,95*3</t>
  </si>
  <si>
    <t>34</t>
  </si>
  <si>
    <t>763131451</t>
  </si>
  <si>
    <t>Podhled ze sádrokartonových desek dvouvrstvá zavěšená spodní konstrukce z ocelových profilů CD, UD jednoduše opláštěná deskou impregnovanou H2, tl. 12,5 mm, bez izolace</t>
  </si>
  <si>
    <t>-215734133</t>
  </si>
  <si>
    <t>https://podminky.urs.cz/item/CS_URS_2024_01/763131451</t>
  </si>
  <si>
    <t>1,3*2,15+2,46*3,2+0,9*0,95</t>
  </si>
  <si>
    <t>35</t>
  </si>
  <si>
    <t>763111719_R</t>
  </si>
  <si>
    <t>SDK podhled úprava styku příčky a podhledu akrylátovým tmelem</t>
  </si>
  <si>
    <t>1056353859</t>
  </si>
  <si>
    <t>1,3*2+2,15*2+3,2*2+2,46*2+0,9*2+0,3*2</t>
  </si>
  <si>
    <t>36</t>
  </si>
  <si>
    <t>763131751</t>
  </si>
  <si>
    <t>Podhled ze sádrokartonových desek ostatní práce a konstrukce na podhledech ze sádrokartonových desek montáž parotěsné zábrany</t>
  </si>
  <si>
    <t>1264263003</t>
  </si>
  <si>
    <t>https://podminky.urs.cz/item/CS_URS_2024_01/763131751</t>
  </si>
  <si>
    <t>37</t>
  </si>
  <si>
    <t>28329276</t>
  </si>
  <si>
    <t>fólie PE vyztužená pro parotěsnou vrstvu (reakce na oheň - třída E) 140g/m2</t>
  </si>
  <si>
    <t>-1526336165</t>
  </si>
  <si>
    <t>11,522*1,1235 'Přepočtené koeficientem množství</t>
  </si>
  <si>
    <t>38</t>
  </si>
  <si>
    <t>763164541</t>
  </si>
  <si>
    <t>Obklad konstrukcí sádrokartonovými deskami včetně ochranných úhelníků ve tvaru L rozvinuté šíře přes 0,4 do 0,8 m, opláštěný deskou impregnovanou H2, tl. 12,5 mm</t>
  </si>
  <si>
    <t>-988347875</t>
  </si>
  <si>
    <t>https://podminky.urs.cz/item/CS_URS_2024_01/763164541</t>
  </si>
  <si>
    <t>odvětrání kanalizace</t>
  </si>
  <si>
    <t>2,6</t>
  </si>
  <si>
    <t>39</t>
  </si>
  <si>
    <t>763411111</t>
  </si>
  <si>
    <t>Sanitární příčky vhodné do mokrého prostředí dělící z dřevotřískových desek s HPL-laminátem tl. 19,6 mm</t>
  </si>
  <si>
    <t>-1446185153</t>
  </si>
  <si>
    <t>https://podminky.urs.cz/item/CS_URS_2024_01/763411111</t>
  </si>
  <si>
    <t>0,7*2</t>
  </si>
  <si>
    <t>40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</si>
  <si>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</si>
  <si>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</si>
  <si>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1636332248</t>
  </si>
  <si>
    <t>https://podminky.urs.cz/item/CS_URS_2024_01/998763331</t>
  </si>
  <si>
    <t>766</t>
  </si>
  <si>
    <t>Konstrukce truhlářské</t>
  </si>
  <si>
    <t>41</t>
  </si>
  <si>
    <t>766660001</t>
  </si>
  <si>
    <t>Montáž dveřních křídel dřevěných nebo plastových otevíravých do ocelové zárubně povrchově upravených jednokřídlových, šířky do 800 mm</t>
  </si>
  <si>
    <t>-184293740</t>
  </si>
  <si>
    <t>https://podminky.urs.cz/item/CS_URS_2024_01/766660001</t>
  </si>
  <si>
    <t>42</t>
  </si>
  <si>
    <t>61161000</t>
  </si>
  <si>
    <t>dveře jednokřídlé voštinové povrch lakovaný plné 600x1970-2100mm</t>
  </si>
  <si>
    <t>-1470470983</t>
  </si>
  <si>
    <t>43</t>
  </si>
  <si>
    <t>61161001</t>
  </si>
  <si>
    <t>dveře jednokřídlé voštinové povrch lakovaný plné 700x1970-2100mm</t>
  </si>
  <si>
    <t>-1949129756</t>
  </si>
  <si>
    <t>44</t>
  </si>
  <si>
    <t>766660729</t>
  </si>
  <si>
    <t>Montáž dveřních doplňků dveřního kování interiérového štítku s klikou</t>
  </si>
  <si>
    <t>1604850395</t>
  </si>
  <si>
    <t>https://podminky.urs.cz/item/CS_URS_2024_01/766660729</t>
  </si>
  <si>
    <t>45</t>
  </si>
  <si>
    <t>54914123</t>
  </si>
  <si>
    <t>kování rozetové klika/klika</t>
  </si>
  <si>
    <t>-1058251511</t>
  </si>
  <si>
    <t>46</t>
  </si>
  <si>
    <t>766660730</t>
  </si>
  <si>
    <t>Montáž dveřních doplňků dveřního kování interiérového WC kliky se zámkem</t>
  </si>
  <si>
    <t>-1112094806</t>
  </si>
  <si>
    <t>https://podminky.urs.cz/item/CS_URS_2024_01/766660730</t>
  </si>
  <si>
    <t>47</t>
  </si>
  <si>
    <t>54914128</t>
  </si>
  <si>
    <t>kování rozetové spodní pro WC</t>
  </si>
  <si>
    <t>1995507361</t>
  </si>
  <si>
    <t>48</t>
  </si>
  <si>
    <t>766695212</t>
  </si>
  <si>
    <t>Montáž ostatních truhlářských konstrukcí prahů dveří jednokřídlových, šířky do 100 mm</t>
  </si>
  <si>
    <t>-1379113391</t>
  </si>
  <si>
    <t>https://podminky.urs.cz/item/CS_URS_2024_01/766695212</t>
  </si>
  <si>
    <t>49</t>
  </si>
  <si>
    <t>61187116</t>
  </si>
  <si>
    <t>práh dveřní dřevěný dubový tl 20mm dl 620mm š 100mm</t>
  </si>
  <si>
    <t>1070580301</t>
  </si>
  <si>
    <t>50</t>
  </si>
  <si>
    <t>61187136</t>
  </si>
  <si>
    <t>práh dveřní dřevěný dubový tl 20mm dl 720mm š 100mm</t>
  </si>
  <si>
    <t>-640993560</t>
  </si>
  <si>
    <t>51</t>
  </si>
  <si>
    <t>766491851</t>
  </si>
  <si>
    <t>Demontáž ostatních truhlářských konstrukcí prahů dveří jednokřídlových</t>
  </si>
  <si>
    <t>-753258453</t>
  </si>
  <si>
    <t>https://podminky.urs.cz/item/CS_URS_2024_01/766491851</t>
  </si>
  <si>
    <t>52</t>
  </si>
  <si>
    <t>766691914</t>
  </si>
  <si>
    <t>Ostatní práce vyvěšení nebo zavěšení křídel dřevěných dveřních, plochy do 2 m2</t>
  </si>
  <si>
    <t>1522891751</t>
  </si>
  <si>
    <t>https://podminky.urs.cz/item/CS_URS_2024_01/766691914</t>
  </si>
  <si>
    <t>53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</si>
  <si>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</si>
  <si>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</si>
  <si>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-1933687092</t>
  </si>
  <si>
    <t>https://podminky.urs.cz/item/CS_URS_2024_01/998766121</t>
  </si>
  <si>
    <t>771</t>
  </si>
  <si>
    <t>Podlahy z dlaždic</t>
  </si>
  <si>
    <t>54</t>
  </si>
  <si>
    <t>771121011</t>
  </si>
  <si>
    <t>Příprava podkladu před provedením dlažby nátěr penetrační na podlahu</t>
  </si>
  <si>
    <t>-1443577273</t>
  </si>
  <si>
    <t>https://podminky.urs.cz/item/CS_URS_2024_01/771121011</t>
  </si>
  <si>
    <t>1,3*2,15+0,95*1,84+0,95*1,42+2,15*2,46</t>
  </si>
  <si>
    <t>0,1*0,6*3+0,25*0,8</t>
  </si>
  <si>
    <t>55</t>
  </si>
  <si>
    <t>771151012</t>
  </si>
  <si>
    <t>Příprava podkladu před provedením dlažby samonivelační stěrka min.pevnosti 20 MPa, tloušťky přes 3 do 5 mm</t>
  </si>
  <si>
    <t>-2085143213</t>
  </si>
  <si>
    <t>https://podminky.urs.cz/item/CS_URS_2024_01/771151012</t>
  </si>
  <si>
    <t>56</t>
  </si>
  <si>
    <t>771574416</t>
  </si>
  <si>
    <t>Montáž podlah z dlaždic keramických lepených cementovým flexibilním lepidlem hladkých, tloušťky do 10 mm přes 9 do 12 ks/m2</t>
  </si>
  <si>
    <t>-3708844</t>
  </si>
  <si>
    <t>https://podminky.urs.cz/item/CS_URS_2024_01/771574416</t>
  </si>
  <si>
    <t>57</t>
  </si>
  <si>
    <t>59761128_R</t>
  </si>
  <si>
    <t>dlažba keramická - dle výběru</t>
  </si>
  <si>
    <t>-1950636841</t>
  </si>
  <si>
    <t>11,561*1,1 'Přepočtené koeficientem množství</t>
  </si>
  <si>
    <t>58</t>
  </si>
  <si>
    <t>771591112</t>
  </si>
  <si>
    <t>Izolace podlahy pod dlažbu nátěrem nebo stěrkou ve dvou vrstvách</t>
  </si>
  <si>
    <t>-268656193</t>
  </si>
  <si>
    <t>https://podminky.urs.cz/item/CS_URS_2024_01/771591112</t>
  </si>
  <si>
    <t>59</t>
  </si>
  <si>
    <t>771591115</t>
  </si>
  <si>
    <t>Podlahy - dokončovací práce spárování silikonem</t>
  </si>
  <si>
    <t>-882568700</t>
  </si>
  <si>
    <t>https://podminky.urs.cz/item/CS_URS_2024_01/771591115</t>
  </si>
  <si>
    <t>1,3*2+2,15*2</t>
  </si>
  <si>
    <t>0,95*2+1,84*2</t>
  </si>
  <si>
    <t>0,95*2+1,42*2</t>
  </si>
  <si>
    <t>2,15*2+2,46*2</t>
  </si>
  <si>
    <t>60</t>
  </si>
  <si>
    <t>998771121</t>
  </si>
  <si>
    <t>Přesun hmot pro podlahy z dlaždic stanovený z hmotnosti přesunovaného materiálu vodorovná dopravní vzdálenost do 50 m ruční (bez užití mechanizace) v objektech výšky do 6 m</t>
  </si>
  <si>
    <t>574962288</t>
  </si>
  <si>
    <t>https://podminky.urs.cz/item/CS_URS_2024_01/998771121</t>
  </si>
  <si>
    <t>781</t>
  </si>
  <si>
    <t>Dokončovací práce - obklady</t>
  </si>
  <si>
    <t>781121011</t>
  </si>
  <si>
    <t>Příprava podkladu před provedením obkladu nátěr penetrační na stěnu</t>
  </si>
  <si>
    <t>1348080214</t>
  </si>
  <si>
    <t>https://podminky.urs.cz/item/CS_URS_2024_01/781121011</t>
  </si>
  <si>
    <t>2*(1,3*2+2,15*2-0,6)</t>
  </si>
  <si>
    <t>2*(0,95*2+1,84*2-0,6)</t>
  </si>
  <si>
    <t>2*(0,95*2+1,42*2-0,6)</t>
  </si>
  <si>
    <t>2*(2,15*2+2,46*2-0,6*2-0,7)</t>
  </si>
  <si>
    <t>62</t>
  </si>
  <si>
    <t>781472216</t>
  </si>
  <si>
    <t>Montáž keramických obkladů stěn lepených cementovým flexibilním lepidlem hladkých přes 9 do 12 ks/m2</t>
  </si>
  <si>
    <t>-1644616036</t>
  </si>
  <si>
    <t>https://podminky.urs.cz/item/CS_URS_2024_01/781472216</t>
  </si>
  <si>
    <t>59761719_R</t>
  </si>
  <si>
    <t>obklad keramický - dle výběru</t>
  </si>
  <si>
    <t>-1559200534</t>
  </si>
  <si>
    <t>45,48*1,15 'Přepočtené koeficientem množství</t>
  </si>
  <si>
    <t>781131112</t>
  </si>
  <si>
    <t>Izolace stěny pod obklad izolace nátěrem nebo stěrkou ve dvou vrstvách</t>
  </si>
  <si>
    <t>1831702472</t>
  </si>
  <si>
    <t>https://podminky.urs.cz/item/CS_URS_2024_01/781131112</t>
  </si>
  <si>
    <t>0,3*(2,15*2+1,3*2-0,6)</t>
  </si>
  <si>
    <t>0,3*(0,95*2+1,84*2-0,6)</t>
  </si>
  <si>
    <t>0,3*(0,95*2+1,42*2-0,6)</t>
  </si>
  <si>
    <t>0,3*(2,15*2+2,46*2-0,6*2-0,7)</t>
  </si>
  <si>
    <t>1,2*1,2+1*1,2+1,6*1,2</t>
  </si>
  <si>
    <t>65</t>
  </si>
  <si>
    <t>781131241</t>
  </si>
  <si>
    <t>Izolace stěny pod obklad izolace těsnícími izolačními pásy vnitřní kout</t>
  </si>
  <si>
    <t>-2080738542</t>
  </si>
  <si>
    <t>https://podminky.urs.cz/item/CS_URS_2024_01/781131241</t>
  </si>
  <si>
    <t>4+4+5+4</t>
  </si>
  <si>
    <t>66</t>
  </si>
  <si>
    <t>781131264</t>
  </si>
  <si>
    <t>Izolace stěny pod obklad izolace těsnícími izolačními pásy mezi podlahou a stěnu</t>
  </si>
  <si>
    <t>1229163064</t>
  </si>
  <si>
    <t>https://podminky.urs.cz/item/CS_URS_2024_01/781131264</t>
  </si>
  <si>
    <t>2,15*2+1,3*2-0,6</t>
  </si>
  <si>
    <t>0,95*2+1,84*2-0,6</t>
  </si>
  <si>
    <t>0,95*2+1,42*2-0,6</t>
  </si>
  <si>
    <t>2,15*2+2,46*2-0,6*2-0,7</t>
  </si>
  <si>
    <t>67</t>
  </si>
  <si>
    <t>781161021</t>
  </si>
  <si>
    <t>Příprava podkladu před provedením obkladu montáž profilu ukončujícího profilu rohového, vanového</t>
  </si>
  <si>
    <t>-872844542</t>
  </si>
  <si>
    <t>https://podminky.urs.cz/item/CS_URS_2024_01/781161021</t>
  </si>
  <si>
    <t>68</t>
  </si>
  <si>
    <t>28342003</t>
  </si>
  <si>
    <t>lišta ukončovací z PVC 10mm</t>
  </si>
  <si>
    <t>-1027361467</t>
  </si>
  <si>
    <t>22,74*1,1 'Přepočtené koeficientem množství</t>
  </si>
  <si>
    <t>69</t>
  </si>
  <si>
    <t>781492211</t>
  </si>
  <si>
    <t>Obklad - dokončující práce montáž profilu lepeného flexibilním cementovým lepidlem rohového</t>
  </si>
  <si>
    <t>2072789199</t>
  </si>
  <si>
    <t>https://podminky.urs.cz/item/CS_URS_2024_01/781492211</t>
  </si>
  <si>
    <t>2+0,8+2,05*2</t>
  </si>
  <si>
    <t>70</t>
  </si>
  <si>
    <t>19416012</t>
  </si>
  <si>
    <t>lišta ukončovací nerezová 10mm</t>
  </si>
  <si>
    <t>354240654</t>
  </si>
  <si>
    <t>6,9*1,05 'Přepočtené koeficientem množství</t>
  </si>
  <si>
    <t>71</t>
  </si>
  <si>
    <t>781495115</t>
  </si>
  <si>
    <t>Obklad - dokončující práce ostatní práce spárování silikonem</t>
  </si>
  <si>
    <t>818606841</t>
  </si>
  <si>
    <t>https://podminky.urs.cz/item/CS_URS_2024_01/781495115</t>
  </si>
  <si>
    <t>2*4+2*4+2*5+2*4</t>
  </si>
  <si>
    <t>72</t>
  </si>
  <si>
    <t>998781121</t>
  </si>
  <si>
    <t>Přesun hmot pro obklady keramické stanovený z hmotnosti přesunovaného materiálu vodorovná dopravní vzdálenost do 50 m ruční (bez užití mechanizace) v objektech výšky do 6 m</t>
  </si>
  <si>
    <t>1234883389</t>
  </si>
  <si>
    <t>https://podminky.urs.cz/item/CS_URS_2024_01/998781121</t>
  </si>
  <si>
    <t>783</t>
  </si>
  <si>
    <t>Dokončovací práce - nátěry</t>
  </si>
  <si>
    <t>73</t>
  </si>
  <si>
    <t>783301313</t>
  </si>
  <si>
    <t>Příprava podkladu zámečnických konstrukcí před provedením nátěru odmaštění odmašťovačem ředidlovým</t>
  </si>
  <si>
    <t>-1366114436</t>
  </si>
  <si>
    <t>https://podminky.urs.cz/item/CS_URS_2024_01/783301313</t>
  </si>
  <si>
    <t>zárubně</t>
  </si>
  <si>
    <t>0,15*4,6*3+0,15*4,7</t>
  </si>
  <si>
    <t>74</t>
  </si>
  <si>
    <t>783314201</t>
  </si>
  <si>
    <t>Základní antikorozní nátěr zámečnických konstrukcí jednonásobný syntetický standardní</t>
  </si>
  <si>
    <t>101767779</t>
  </si>
  <si>
    <t>https://podminky.urs.cz/item/CS_URS_2024_01/783314201</t>
  </si>
  <si>
    <t>75</t>
  </si>
  <si>
    <t>783317101</t>
  </si>
  <si>
    <t>Krycí nátěr (email) zámečnických konstrukcí jednonásobný syntetický standardní</t>
  </si>
  <si>
    <t>-1200015207</t>
  </si>
  <si>
    <t>https://podminky.urs.cz/item/CS_URS_2024_01/783317101</t>
  </si>
  <si>
    <t>784</t>
  </si>
  <si>
    <t>Dokončovací práce - malby a tapety</t>
  </si>
  <si>
    <t>76</t>
  </si>
  <si>
    <t>784171101</t>
  </si>
  <si>
    <t>Zakrytí nemalovaných ploch (materiál ve specifikaci) včetně pozdějšího odkrytí podlah</t>
  </si>
  <si>
    <t>1688173924</t>
  </si>
  <si>
    <t>https://podminky.urs.cz/item/CS_URS_2024_01/784171101</t>
  </si>
  <si>
    <t>77</t>
  </si>
  <si>
    <t>28323156</t>
  </si>
  <si>
    <t>fólie pro malířské potřeby zakrývací tl 41µ 4x5m</t>
  </si>
  <si>
    <t>-1129090799</t>
  </si>
  <si>
    <t>20*1,05 'Přepočtené koeficientem množství</t>
  </si>
  <si>
    <t>78</t>
  </si>
  <si>
    <t>784181101</t>
  </si>
  <si>
    <t>Penetrace podkladu jednonásobná základní akrylátová bezbarvá v místnostech výšky do 3,80 m</t>
  </si>
  <si>
    <t>-1720603738</t>
  </si>
  <si>
    <t>https://podminky.urs.cz/item/CS_URS_2024_01/784181101</t>
  </si>
  <si>
    <t>12,054+11,522+1,225</t>
  </si>
  <si>
    <t>0,25*2*0,6</t>
  </si>
  <si>
    <t>0,6*0,95</t>
  </si>
  <si>
    <t>3*4-0,8*2,05</t>
  </si>
  <si>
    <t>79</t>
  </si>
  <si>
    <t>784221101</t>
  </si>
  <si>
    <t>Malby z malířských směsí otěruvzdorných za sucha dvojnásobné, bílé za sucha otěruvzdorné dobře v místnostech výšky do 3,80 m</t>
  </si>
  <si>
    <t>-623703108</t>
  </si>
  <si>
    <t>https://podminky.urs.cz/item/CS_URS_2024_01/784221101</t>
  </si>
  <si>
    <t>012 - ZTI</t>
  </si>
  <si>
    <t xml:space="preserve">    97 - Prorážení otvorů a ostatní bourací práce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</si>
  <si>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</si>
  <si>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</si>
  <si>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</si>
  <si>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974031153</t>
  </si>
  <si>
    <t>Vysekání rýh ve zdivu cihelném na maltu vápennou nebo vápenocementovou do hl. 100 mm a šířky do 100 mm</t>
  </si>
  <si>
    <t>422599495</t>
  </si>
  <si>
    <t>https://podminky.urs.cz/item/CS_URS_2024_01/974031153</t>
  </si>
  <si>
    <t>468082211</t>
  </si>
  <si>
    <t>Vybourání otvorů ve stropech a klenbách železobetonových plochy do 0,09 m2 a tloušťky do 10 cm</t>
  </si>
  <si>
    <t>-679829263</t>
  </si>
  <si>
    <t>https://podminky.urs.cz/item/CS_URS_2024_01/468082211</t>
  </si>
  <si>
    <t>-1906294059</t>
  </si>
  <si>
    <t>-474109263</t>
  </si>
  <si>
    <t>-490956872</t>
  </si>
  <si>
    <t>0,789*9 'Přepočtené koeficientem množství</t>
  </si>
  <si>
    <t>2066324644</t>
  </si>
  <si>
    <t>721</t>
  </si>
  <si>
    <t>Zdravotechnika - vnitřní kanalizace</t>
  </si>
  <si>
    <t>72117403_R</t>
  </si>
  <si>
    <t>Montáž potrubí kanalizační z PP DN 50</t>
  </si>
  <si>
    <t>-476280998</t>
  </si>
  <si>
    <t>28615047</t>
  </si>
  <si>
    <t>trubka kanalizační HTEM s hrdlem DN 50x2000mm</t>
  </si>
  <si>
    <t>-1883865433</t>
  </si>
  <si>
    <t>28615034</t>
  </si>
  <si>
    <t>trubka kanalizační HTEM s hrdlem DN 40x250mm</t>
  </si>
  <si>
    <t>-1831283409</t>
  </si>
  <si>
    <t>28615061</t>
  </si>
  <si>
    <t>trubka kanalizační HTEM s hrdlem DN 50x1000mm</t>
  </si>
  <si>
    <t>869989635</t>
  </si>
  <si>
    <t>28615054</t>
  </si>
  <si>
    <t>trubka kanalizační HTEM s hrdlem DN 50x500mm</t>
  </si>
  <si>
    <t>546005437</t>
  </si>
  <si>
    <t>877260310_R</t>
  </si>
  <si>
    <t xml:space="preserve">Montáž tvarovek na kanalizačním plastovém potrubí z PP hladkého plnostěnného kolen, víček nebo hrdlových uzávěrů </t>
  </si>
  <si>
    <t>15047212</t>
  </si>
  <si>
    <t>28615623</t>
  </si>
  <si>
    <t>odbočka HTEA úhel 45° DN 50/50</t>
  </si>
  <si>
    <t>-362513167</t>
  </si>
  <si>
    <t>28615635</t>
  </si>
  <si>
    <t>redukce odpadní nesouosá HTR DN 50/40</t>
  </si>
  <si>
    <t>670612193</t>
  </si>
  <si>
    <t>28615616</t>
  </si>
  <si>
    <t>koleno odpadní pro vysoké teploty HTB DN 40x87°</t>
  </si>
  <si>
    <t>-1953680504</t>
  </si>
  <si>
    <t>28615617</t>
  </si>
  <si>
    <t>koleno odpadní pro vysoké teploty HTB DN 50x87°</t>
  </si>
  <si>
    <t>1832697299</t>
  </si>
  <si>
    <t>28615610</t>
  </si>
  <si>
    <t>koleno odpadní pro vysoké teploty HTB DN 50x45°</t>
  </si>
  <si>
    <t>-1171777418</t>
  </si>
  <si>
    <t>28615679</t>
  </si>
  <si>
    <t>koleno odpadní pro vysoké teploty HTB DN 50x30°</t>
  </si>
  <si>
    <t>211230689</t>
  </si>
  <si>
    <t>28615672</t>
  </si>
  <si>
    <t>koleno odpadní pro vysoké teploty HTB DN 50x15°</t>
  </si>
  <si>
    <t>1057151587</t>
  </si>
  <si>
    <t>72117404_R</t>
  </si>
  <si>
    <t>Montáž potrubí kanalizační z PP DN 75</t>
  </si>
  <si>
    <t>1249565184</t>
  </si>
  <si>
    <t>2*2+1,5*2+0,25*4+0,15*4+2+1</t>
  </si>
  <si>
    <t>28615036</t>
  </si>
  <si>
    <t>trubka kanalizační HTEM s hrdlem DN 75x150mm</t>
  </si>
  <si>
    <t>-901445369</t>
  </si>
  <si>
    <t>28615037</t>
  </si>
  <si>
    <t>trubka kanalizační HTEM s hrdlem DN 75x250mm</t>
  </si>
  <si>
    <t>-1872769382</t>
  </si>
  <si>
    <t>28615062</t>
  </si>
  <si>
    <t>trubka kanalizační HTEM s hrdlem DN 75x1000mm</t>
  </si>
  <si>
    <t>407754221</t>
  </si>
  <si>
    <t>28615048</t>
  </si>
  <si>
    <t>trubka kanalizační HTEM s hrdlem DN 75x2000mm</t>
  </si>
  <si>
    <t>-2081503366</t>
  </si>
  <si>
    <t>-720092698</t>
  </si>
  <si>
    <t>28615551</t>
  </si>
  <si>
    <t>odbočka HTEA úhel 45° DN 75/50</t>
  </si>
  <si>
    <t>-1105150174</t>
  </si>
  <si>
    <t>28615636</t>
  </si>
  <si>
    <t>redukce odpadní nesouosá HTR DN 75/50</t>
  </si>
  <si>
    <t>-427899807</t>
  </si>
  <si>
    <t>28615618</t>
  </si>
  <si>
    <t>koleno odpadní pro vysoké teploty HTB DN 75x87°</t>
  </si>
  <si>
    <t>1576946676</t>
  </si>
  <si>
    <t>28615611</t>
  </si>
  <si>
    <t>koleno odpadní pro vysoké teploty HTB DN 75x45°</t>
  </si>
  <si>
    <t>-1530482919</t>
  </si>
  <si>
    <t>72117405_R</t>
  </si>
  <si>
    <t>Montáž potrubí kanalizační z PP DN 110</t>
  </si>
  <si>
    <t>-682531186</t>
  </si>
  <si>
    <t>28615056</t>
  </si>
  <si>
    <t>trubka kanalizační HTEM s hrdlem DN 110x500mm</t>
  </si>
  <si>
    <t>1256180922</t>
  </si>
  <si>
    <t>28615063</t>
  </si>
  <si>
    <t>trubka kanalizační HTEM s hrdlem DN 110x1000mm</t>
  </si>
  <si>
    <t>-214266910</t>
  </si>
  <si>
    <t>-1788100465</t>
  </si>
  <si>
    <t>28615553</t>
  </si>
  <si>
    <t>odbočka HTEA úhel 45° DN 110/75</t>
  </si>
  <si>
    <t>-1156423413</t>
  </si>
  <si>
    <t>28615625</t>
  </si>
  <si>
    <t>odbočka HTEA úhel 45° DN 110/110</t>
  </si>
  <si>
    <t>-1124238650</t>
  </si>
  <si>
    <t>28615764</t>
  </si>
  <si>
    <t>přesuvka odpadní pro vysoké teploty HTU DN 110</t>
  </si>
  <si>
    <t>-968531856</t>
  </si>
  <si>
    <t>28615637</t>
  </si>
  <si>
    <t>redukce odpadní nesouosá HTR DN 110/75</t>
  </si>
  <si>
    <t>-1928739938</t>
  </si>
  <si>
    <t>28615674</t>
  </si>
  <si>
    <t>koleno odpadní pro vysoké teploty HTB DN 110x15°</t>
  </si>
  <si>
    <t>922458556</t>
  </si>
  <si>
    <t>28615681</t>
  </si>
  <si>
    <t>koleno odpadní pro vysoké teploty HTB DN 110x30°</t>
  </si>
  <si>
    <t>-754018969</t>
  </si>
  <si>
    <t>28615612</t>
  </si>
  <si>
    <t>koleno odpadní pro vysoké teploty HTB DN 110x45°</t>
  </si>
  <si>
    <t>-499597792</t>
  </si>
  <si>
    <t>28615619</t>
  </si>
  <si>
    <t>koleno odpadní pro vysoké teploty HTB DN 110x87°</t>
  </si>
  <si>
    <t>1852905935</t>
  </si>
  <si>
    <t>721171808</t>
  </si>
  <si>
    <t>Demontáž potrubí z novodurových trub odpadních nebo připojovacích přes 75 do D 114</t>
  </si>
  <si>
    <t>1758639144</t>
  </si>
  <si>
    <t>https://podminky.urs.cz/item/CS_URS_2024_01/721171808</t>
  </si>
  <si>
    <t>3+3</t>
  </si>
  <si>
    <t>721210813_R</t>
  </si>
  <si>
    <t xml:space="preserve">Demontáž vpustí podlahových </t>
  </si>
  <si>
    <t>1151999033</t>
  </si>
  <si>
    <t>998721121</t>
  </si>
  <si>
    <t>Přesun hmot pro vnitřní kanalizaci stanovený z hmotnosti přesunovaného materiálu vodorovná dopravní vzdálenost do 50 m ruční (bez užití mechanizace) v objektech výšky do 6 m</t>
  </si>
  <si>
    <t>1439303050</t>
  </si>
  <si>
    <t>https://podminky.urs.cz/item/CS_URS_2024_01/998721121</t>
  </si>
  <si>
    <t>722</t>
  </si>
  <si>
    <t>Zdravotechnika - vnitřní vodovod</t>
  </si>
  <si>
    <t>722001_R</t>
  </si>
  <si>
    <t>Úprava přívodu vody do hydrantu</t>
  </si>
  <si>
    <t>-446628525</t>
  </si>
  <si>
    <t>722174022</t>
  </si>
  <si>
    <t>Potrubí z plastových trubek z polypropylenu PPR svařovaných polyfúzně PN 20 (SDR 6) D 20 x 3,4</t>
  </si>
  <si>
    <t>-1555009058</t>
  </si>
  <si>
    <t>https://podminky.urs.cz/item/CS_URS_2024_01/722174022</t>
  </si>
  <si>
    <t>722174023</t>
  </si>
  <si>
    <t>Potrubí z plastových trubek z polypropylenu PPR svařovaných polyfúzně PN 20 (SDR 6) D 25 x 4,2</t>
  </si>
  <si>
    <t>-1041334059</t>
  </si>
  <si>
    <t>https://podminky.urs.cz/item/CS_URS_2024_01/722174023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</si>
  <si>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</si>
  <si>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</si>
  <si>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-202895305</t>
  </si>
  <si>
    <t>https://podminky.urs.cz/item/CS_URS_2024_01/722181211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</si>
  <si>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</si>
  <si>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</si>
  <si>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>2056933465</t>
  </si>
  <si>
    <t>https://podminky.urs.cz/item/CS_URS_2024_01/722181212</t>
  </si>
  <si>
    <t>722190901</t>
  </si>
  <si>
    <t>Opravy ostatní uzavření nebo otevření vodovodního potrubí při opravách včetně vypuštění a napuštění</t>
  </si>
  <si>
    <t>-604660910</t>
  </si>
  <si>
    <t>https://podminky.urs.cz/item/CS_URS_2024_01/722190901</t>
  </si>
  <si>
    <t>722220152_R</t>
  </si>
  <si>
    <t>Nástěnka závitová plastová PPR PN 20 DN 20 x G 1/2"</t>
  </si>
  <si>
    <t>-1060053114</t>
  </si>
  <si>
    <t>722290246</t>
  </si>
  <si>
    <t>Zkoušky, proplach a desinfekce vodovodního potrubí zkoušky těsnosti vodovodního potrubí plastového do DN 40</t>
  </si>
  <si>
    <t>1194397871</t>
  </si>
  <si>
    <t>https://podminky.urs.cz/item/CS_URS_2024_01/722290246</t>
  </si>
  <si>
    <t>998722121</t>
  </si>
  <si>
    <t>Přesun hmot pro vnitřní vodovod stanovený z hmotnosti přesunovaného materiálu vodorovná dopravní vzdálenost do 50 m ruční (bez užití mechanizace) v objektech výšky do 6 m</t>
  </si>
  <si>
    <t>1319696417</t>
  </si>
  <si>
    <t>https://podminky.urs.cz/item/CS_URS_2024_01/998722121</t>
  </si>
  <si>
    <t>725</t>
  </si>
  <si>
    <t>Zdravotechnika - zařizovací předměty</t>
  </si>
  <si>
    <t>725111231</t>
  </si>
  <si>
    <t>Zařízení záchodů splachovače nádržkové keramické s armaturou boční nebo spodní napouštění</t>
  </si>
  <si>
    <t>882814440</t>
  </si>
  <si>
    <t>https://podminky.urs.cz/item/CS_URS_2024_01/725111231</t>
  </si>
  <si>
    <t>725112001</t>
  </si>
  <si>
    <t>Zařízení záchodů klozety keramické standardní samostatně stojící s hlubokým splachováním odpad vodorovný</t>
  </si>
  <si>
    <t>389201631</t>
  </si>
  <si>
    <t>https://podminky.urs.cz/item/CS_URS_2024_01/725112001</t>
  </si>
  <si>
    <t>725112002</t>
  </si>
  <si>
    <t>Zařízení záchodů klozety keramické standardní samostatně stojící s hlubokým splachováním odpad svislý</t>
  </si>
  <si>
    <t>1207148100</t>
  </si>
  <si>
    <t>https://podminky.urs.cz/item/CS_URS_2024_01/725112002</t>
  </si>
  <si>
    <t>725121525</t>
  </si>
  <si>
    <t>Pisoárové záchodky keramické automatické s radarovým senzorem</t>
  </si>
  <si>
    <t>34727476</t>
  </si>
  <si>
    <t>https://podminky.urs.cz/item/CS_URS_2024_01/725121525</t>
  </si>
  <si>
    <t>725211603</t>
  </si>
  <si>
    <t>Umyvadla keramická bílá bez výtokových armatur připevněná na stěnu šrouby bez sloupu nebo krytu na sifon, šířka umyvadla 600 mm</t>
  </si>
  <si>
    <t>-920463175</t>
  </si>
  <si>
    <t>https://podminky.urs.cz/item/CS_URS_2024_01/725211603</t>
  </si>
  <si>
    <t>725331111</t>
  </si>
  <si>
    <t>Výlevky bez výtokových armatur a splachovací nádrže keramické se sklopnou plastovou mřížkou 425 mm</t>
  </si>
  <si>
    <t>2146492194</t>
  </si>
  <si>
    <t>https://podminky.urs.cz/item/CS_URS_2024_01/725331111</t>
  </si>
  <si>
    <t>725829121</t>
  </si>
  <si>
    <t>Baterie umyvadlové montáž ostatních typů nástěnných pákových nebo klasických</t>
  </si>
  <si>
    <t>-916384271</t>
  </si>
  <si>
    <t>https://podminky.urs.cz/item/CS_URS_2024_01/725829121</t>
  </si>
  <si>
    <t>55145615</t>
  </si>
  <si>
    <t>baterie umyvadlová nástěnná páková 150mm chrom</t>
  </si>
  <si>
    <t>573445722</t>
  </si>
  <si>
    <t>725110811</t>
  </si>
  <si>
    <t>Demontáž klozetů splachovacích s nádrží nebo tlakovým splachovačem</t>
  </si>
  <si>
    <t>-2105684552</t>
  </si>
  <si>
    <t>https://podminky.urs.cz/item/CS_URS_2024_01/725110811</t>
  </si>
  <si>
    <t>725130814</t>
  </si>
  <si>
    <t>Demontáž pisoárových stání s nádrží čtyřdílných</t>
  </si>
  <si>
    <t>1292073226</t>
  </si>
  <si>
    <t>https://podminky.urs.cz/item/CS_URS_2024_01/725130814</t>
  </si>
  <si>
    <t>725210821</t>
  </si>
  <si>
    <t>Demontáž umyvadel bez výtokových armatur umyvadel</t>
  </si>
  <si>
    <t>-386012446</t>
  </si>
  <si>
    <t>https://podminky.urs.cz/item/CS_URS_2024_01/725210821</t>
  </si>
  <si>
    <t>725860811</t>
  </si>
  <si>
    <t>Demontáž zápachových uzávěrek pro zařizovací předměty jednoduchých</t>
  </si>
  <si>
    <t>413223561</t>
  </si>
  <si>
    <t>https://podminky.urs.cz/item/CS_URS_2024_01/725860811</t>
  </si>
  <si>
    <t>725820801</t>
  </si>
  <si>
    <t>Demontáž baterií nástěnných do G 3/4</t>
  </si>
  <si>
    <t>-512524020</t>
  </si>
  <si>
    <t>https://podminky.urs.cz/item/CS_URS_2024_01/725820801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</si>
  <si>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</si>
  <si>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</si>
  <si>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1492499137</t>
  </si>
  <si>
    <t>https://podminky.urs.cz/item/CS_URS_2024_01/998725121</t>
  </si>
  <si>
    <t>013 - EL</t>
  </si>
  <si>
    <t xml:space="preserve">    741 - Elektroinstalace - silnoproud</t>
  </si>
  <si>
    <t>612345111_R</t>
  </si>
  <si>
    <t>Sádrová hladká omítka rýh ve stěnách š do 150 mm</t>
  </si>
  <si>
    <t>mb</t>
  </si>
  <si>
    <t>-404814152</t>
  </si>
  <si>
    <t>974031142</t>
  </si>
  <si>
    <t>Vysekání rýh ve zdivu cihelném na maltu vápennou nebo vápenocementovou do hl. 70 mm a šířky do 70 mm</t>
  </si>
  <si>
    <t>-578688924</t>
  </si>
  <si>
    <t>https://podminky.urs.cz/item/CS_URS_2024_01/974031142</t>
  </si>
  <si>
    <t>977132112</t>
  </si>
  <si>
    <t>Vyvrtání otvorů pro elektroinstalační krabice ve stěnách z cihel, hloubky přes 60 do 90 mm</t>
  </si>
  <si>
    <t>1586008797</t>
  </si>
  <si>
    <t>https://podminky.urs.cz/item/CS_URS_2024_01/977132112</t>
  </si>
  <si>
    <t>975333350</t>
  </si>
  <si>
    <t>477716152</t>
  </si>
  <si>
    <t>978671158</t>
  </si>
  <si>
    <t>0,28*9 'Přepočtené koeficientem množství</t>
  </si>
  <si>
    <t>1226982444</t>
  </si>
  <si>
    <t>623942108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</si>
  <si>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</si>
  <si>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</si>
  <si>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</si>
  <si>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</si>
  <si>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-440536980</t>
  </si>
  <si>
    <t>https://podminky.urs.cz/item/CS_URS_2024_01/741112001</t>
  </si>
  <si>
    <t>34571521</t>
  </si>
  <si>
    <t>krabice pod omítku PVC odbočná kruhová D 70mm s víčkem a svorkovnicí</t>
  </si>
  <si>
    <t>1550952605</t>
  </si>
  <si>
    <t>741310201</t>
  </si>
  <si>
    <t>Montáž spínačů jedno nebo dvoupólových polozapuštěných nebo zapuštěných se zapojením vodičů šroubové připojení, pro prostředí normální spínačů, řazení 1-jednopólových</t>
  </si>
  <si>
    <t>1039105114</t>
  </si>
  <si>
    <t>https://podminky.urs.cz/item/CS_URS_2024_01/741310201</t>
  </si>
  <si>
    <t>34535000</t>
  </si>
  <si>
    <t>spínač kompletní, zápustný, jednopólový, řazení 1, šroubové svorky</t>
  </si>
  <si>
    <t>-421879744</t>
  </si>
  <si>
    <t>741313041</t>
  </si>
  <si>
    <t>Montáž zásuvek domovních se zapojením vodičů šroubové připojení polozapuštěných nebo zapuštěných 10/16 A, provedení 2P + PE</t>
  </si>
  <si>
    <t>-220406722</t>
  </si>
  <si>
    <t>https://podminky.urs.cz/item/CS_URS_2024_01/741313041</t>
  </si>
  <si>
    <t>34555202</t>
  </si>
  <si>
    <t>zásuvka zápustná jednonásobná chráněná, šroubové svorky</t>
  </si>
  <si>
    <t>68552759</t>
  </si>
  <si>
    <t>741372111</t>
  </si>
  <si>
    <t>Montáž svítidel s integrovaným zdrojem LED se zapojením vodičů interiérových vestavných stropních panelových hranatých nebo kruhových, plochy do 0,09 m2</t>
  </si>
  <si>
    <t>61693782</t>
  </si>
  <si>
    <t>https://podminky.urs.cz/item/CS_URS_2024_01/741372111</t>
  </si>
  <si>
    <t>34825008_R</t>
  </si>
  <si>
    <t>svítidlo vestavné stropní bodové kruhové</t>
  </si>
  <si>
    <t>-1560588581</t>
  </si>
  <si>
    <t>741122015</t>
  </si>
  <si>
    <t>Montáž kabelů měděných bez ukončení uložených pod omítku plných kulatých (např. CYKY), počtu a průřezu žil 3x1,5 mm2</t>
  </si>
  <si>
    <t>1696278286</t>
  </si>
  <si>
    <t>https://podminky.urs.cz/item/CS_URS_2024_01/741122015</t>
  </si>
  <si>
    <t>34111030</t>
  </si>
  <si>
    <t>kabel instalační jádro Cu plné izolace PVC plášť PVC 450/750V (CYKY) 3x1,5mm2</t>
  </si>
  <si>
    <t>755504031</t>
  </si>
  <si>
    <t>70*1,15 'Přepočtené koeficientem množství</t>
  </si>
  <si>
    <t>741122016</t>
  </si>
  <si>
    <t>Montáž kabelů měděných bez ukončení uložených pod omítku plných kulatých (např. CYKY), počtu a průřezu žil 3x2,5 až 6 mm2</t>
  </si>
  <si>
    <t>2040963806</t>
  </si>
  <si>
    <t>https://podminky.urs.cz/item/CS_URS_2024_01/741122016</t>
  </si>
  <si>
    <t>34111036</t>
  </si>
  <si>
    <t>kabel instalační jádro Cu plné izolace PVC plášť PVC 450/750V (CYKY) 3x2,5mm2</t>
  </si>
  <si>
    <t>-212889697</t>
  </si>
  <si>
    <t>20*1,15 'Přepočtené koeficientem množství</t>
  </si>
  <si>
    <t>741122032</t>
  </si>
  <si>
    <t>Montáž kabelů měděných bez ukončení uložených pod omítku plných kulatých (např. CYKY), počtu a průřezu žil 5x4 až 6 mm2</t>
  </si>
  <si>
    <t>1506551015</t>
  </si>
  <si>
    <t>https://podminky.urs.cz/item/CS_URS_2024_01/741122032</t>
  </si>
  <si>
    <t>34111098</t>
  </si>
  <si>
    <t>kabel instalační jádro Cu plné izolace PVC plášť PVC 450/750V (CYKY) 5x4mm2</t>
  </si>
  <si>
    <t>317683060</t>
  </si>
  <si>
    <t>15*1,15 'Přepočtené koeficientem množství</t>
  </si>
  <si>
    <t>741210122</t>
  </si>
  <si>
    <t>Montáž rozváděčů litinových, hliníkových nebo plastových bez zapojení vodičů skříněk hmotnosti do 20 kg</t>
  </si>
  <si>
    <t>1173787404</t>
  </si>
  <si>
    <t>https://podminky.urs.cz/item/CS_URS_2024_01/741210122</t>
  </si>
  <si>
    <t>35711715</t>
  </si>
  <si>
    <t>skříň přípojková do výklenku celoplastové provedení výzbroj 1x sada pojistkové spodky nožové velikosti 00 (SP100/NVP1P)</t>
  </si>
  <si>
    <t>2091612506</t>
  </si>
  <si>
    <t>741132342_R</t>
  </si>
  <si>
    <t>D+M zaslepovacího víčka koncovky do rozvaděče</t>
  </si>
  <si>
    <t>-2053726259</t>
  </si>
  <si>
    <t>741132343_R</t>
  </si>
  <si>
    <t>D+M hlavního vypínače v rozvaděči</t>
  </si>
  <si>
    <t>-1234741141</t>
  </si>
  <si>
    <t>741132344_R</t>
  </si>
  <si>
    <t>D+M propojovací lišty v rozvaděči</t>
  </si>
  <si>
    <t>-185418366</t>
  </si>
  <si>
    <t>741320105</t>
  </si>
  <si>
    <t>Montáž jističů se zapojením vodičů jednopólových nn do 25 A ve skříni</t>
  </si>
  <si>
    <t>1948458573</t>
  </si>
  <si>
    <t>https://podminky.urs.cz/item/CS_URS_2024_01/741320105</t>
  </si>
  <si>
    <t>35822118_R</t>
  </si>
  <si>
    <t>jistič 1-pólový 10 A/1/B</t>
  </si>
  <si>
    <t>1531308822</t>
  </si>
  <si>
    <t>35822125_R</t>
  </si>
  <si>
    <t>jistič 1-pólový 16 A/1/B</t>
  </si>
  <si>
    <t>-52103813</t>
  </si>
  <si>
    <t>741321003</t>
  </si>
  <si>
    <t>Montáž proudových chráničů se zapojením vodičů dvoupólových nn do 25 A ve skříni</t>
  </si>
  <si>
    <t>-1731926858</t>
  </si>
  <si>
    <t>https://podminky.urs.cz/item/CS_URS_2024_01/741321003</t>
  </si>
  <si>
    <t>1000136411_R</t>
  </si>
  <si>
    <t>chránič jednofázový s nadproudovou ochranou 2P B 25A 30mA</t>
  </si>
  <si>
    <t>-2061404666</t>
  </si>
  <si>
    <t>741820101_R</t>
  </si>
  <si>
    <t>podružný pomocný materiál</t>
  </si>
  <si>
    <t>111794717</t>
  </si>
  <si>
    <t>741311813</t>
  </si>
  <si>
    <t>Demontáž spínačů bez zachování funkčnosti (do suti) nástěnných, pro prostředí normální do 10 A, připojení šroubové do 2 svorek</t>
  </si>
  <si>
    <t>843376628</t>
  </si>
  <si>
    <t>https://podminky.urs.cz/item/CS_URS_2024_01/741311813</t>
  </si>
  <si>
    <t>741371841</t>
  </si>
  <si>
    <t>Demontáž svítidel bez zachování funkčnosti (do suti) interiérových se standardní paticí (E27, T5, GU10) nebo integrovaným zdrojem LED přisazených, ploše stropních do 0,09 m2</t>
  </si>
  <si>
    <t>274348772</t>
  </si>
  <si>
    <t>https://podminky.urs.cz/item/CS_URS_2024_01/741371841</t>
  </si>
  <si>
    <t>741371844</t>
  </si>
  <si>
    <t>Demontáž svítidel bez zachování funkčnosti (do suti) interiérových se standardní paticí (E27, T5, GU10) nebo integrovaným zdrojem LED přisazených, ploše nástěnných do 0,09 m2</t>
  </si>
  <si>
    <t>479258141</t>
  </si>
  <si>
    <t>https://podminky.urs.cz/item/CS_URS_2024_01/741371844</t>
  </si>
  <si>
    <t>741810001</t>
  </si>
  <si>
    <t>Zkoušky a prohlídky elektrických rozvodů a zařízení celková prohlídka a vyhotovení revizní zprávy pro objem montážních prací do 100 tis. Kč</t>
  </si>
  <si>
    <t>-939878353</t>
  </si>
  <si>
    <t>https://podminky.urs.cz/item/CS_URS_2024_01/741810001</t>
  </si>
  <si>
    <t>998741121</t>
  </si>
  <si>
    <t>Přesun hmot pro silnoproud stanovený z hmotnosti přesunovaného materiálu vodorovná dopravní vzdálenost do 50 m ruční (bez užití mechanizace) v objektech výšky do 6 m</t>
  </si>
  <si>
    <t>331079899</t>
  </si>
  <si>
    <t>https://podminky.urs.cz/item/CS_URS_2024_01/998741121</t>
  </si>
  <si>
    <t>014 - VZT</t>
  </si>
  <si>
    <t xml:space="preserve">    751 - Vzduchotechnika</t>
  </si>
  <si>
    <t xml:space="preserve">    765 - Krytina skládaná</t>
  </si>
  <si>
    <t>468082212</t>
  </si>
  <si>
    <t>Vybourání otvorů ve stropech a klenbách železobetonových plochy do 0,09 m2 a tloušťky přes 10 do 20 cm</t>
  </si>
  <si>
    <t>1688822133</t>
  </si>
  <si>
    <t>https://podminky.urs.cz/item/CS_URS_2024_01/468082212</t>
  </si>
  <si>
    <t>prostup pro VZT</t>
  </si>
  <si>
    <t>973031324</t>
  </si>
  <si>
    <t>Vysekání výklenků nebo kapes ve zdivu z cihel na maltu vápennou nebo vápenocementovou kapes, plochy do 0,10 m2, hl. do 150 mm</t>
  </si>
  <si>
    <t>813161885</t>
  </si>
  <si>
    <t>https://podminky.urs.cz/item/CS_URS_2024_01/973031324</t>
  </si>
  <si>
    <t>prostup pro VZT přes příčku</t>
  </si>
  <si>
    <t>-941930336</t>
  </si>
  <si>
    <t>-892535313</t>
  </si>
  <si>
    <t>2047999416</t>
  </si>
  <si>
    <t>0,017*9 'Přepočtené koeficientem množství</t>
  </si>
  <si>
    <t>190737987</t>
  </si>
  <si>
    <t>751</t>
  </si>
  <si>
    <t>Vzduchotechnika</t>
  </si>
  <si>
    <t>751111051</t>
  </si>
  <si>
    <t>Montáž ventilátoru axiálního nízkotlakého podhledového, průměru do 100 mm</t>
  </si>
  <si>
    <t>-459146466</t>
  </si>
  <si>
    <t>https://podminky.urs.cz/item/CS_URS_2024_01/751111051</t>
  </si>
  <si>
    <t>42914501</t>
  </si>
  <si>
    <t>ventilátor axiální tichý malý plastový IP45 výkon 8-13W D 100mm</t>
  </si>
  <si>
    <t>-417885806</t>
  </si>
  <si>
    <t>721174063</t>
  </si>
  <si>
    <t>Potrubí z trub polypropylenových větrací DN 110</t>
  </si>
  <si>
    <t>816447189</t>
  </si>
  <si>
    <t>https://podminky.urs.cz/item/CS_URS_2024_01/721174063</t>
  </si>
  <si>
    <t>721273153</t>
  </si>
  <si>
    <t>Ventilační hlavice z polypropylenu (PP) DN 110</t>
  </si>
  <si>
    <t>1245213081</t>
  </si>
  <si>
    <t>https://podminky.urs.cz/item/CS_URS_2024_01/721273153</t>
  </si>
  <si>
    <t>751581356_R</t>
  </si>
  <si>
    <t>Prostup kruhového potrubí stropem, průměru potrubí přes 100 do 200 mm</t>
  </si>
  <si>
    <t>389229781</t>
  </si>
  <si>
    <t>751111811</t>
  </si>
  <si>
    <t>Demontáž ventilátoru axiálního nízkotlakého kruhové potrubí, průměru do 200 mm</t>
  </si>
  <si>
    <t>1513272965</t>
  </si>
  <si>
    <t>https://podminky.urs.cz/item/CS_URS_2024_01/751111811</t>
  </si>
  <si>
    <t>751398822</t>
  </si>
  <si>
    <t>Demontáž ostatních zařízení větrací mřížky stěnové, průřezu přes 0,040 do 0,100 m2</t>
  </si>
  <si>
    <t>1580061804</t>
  </si>
  <si>
    <t>https://podminky.urs.cz/item/CS_URS_2024_01/751398822</t>
  </si>
  <si>
    <t>998751121</t>
  </si>
  <si>
    <t>Přesun hmot pro vzduchotechniku stanovený z hmotnosti přesunovaného materiálu vodorovná dopravní vzdálenost do 100 m ruční (bez užití mechanizace) v objektech výšky do 12 m</t>
  </si>
  <si>
    <t>1437998967</t>
  </si>
  <si>
    <t>https://podminky.urs.cz/item/CS_URS_2024_01/998751121</t>
  </si>
  <si>
    <t>765</t>
  </si>
  <si>
    <t>Krytina skládaná</t>
  </si>
  <si>
    <t>765115202</t>
  </si>
  <si>
    <t>Montáž střešních doplňků krytiny keramické nástavce pro odvětrání kanalizace</t>
  </si>
  <si>
    <t>-977413061</t>
  </si>
  <si>
    <t>https://podminky.urs.cz/item/CS_URS_2024_01/765115202</t>
  </si>
  <si>
    <t>59660255</t>
  </si>
  <si>
    <t>nástavec odvětrání kovový D 125mm</t>
  </si>
  <si>
    <t>482353471</t>
  </si>
  <si>
    <t>998765121</t>
  </si>
  <si>
    <t>Přesun hmot pro krytiny skládané stanovený z hmotnosti přesunovaného materiálu vodorovná dopravní vzdálenost do 50 m ruční (bez užití mechanizace) na objektech výšky do 6 m</t>
  </si>
  <si>
    <t>1245081136</t>
  </si>
  <si>
    <t>https://podminky.urs.cz/item/CS_URS_2024_01/998765121</t>
  </si>
  <si>
    <t>02 - Výměna vodovodního potrubí 1.NP</t>
  </si>
  <si>
    <t>HZS - Hodinové zúčtovací sazby</t>
  </si>
  <si>
    <t>310235241</t>
  </si>
  <si>
    <t>Zazdívka otvorů ve zdivu nadzákladovém cihlami pálenými plochy do 0,0225 m2, ve zdi tl. do 300 mm</t>
  </si>
  <si>
    <t>2094114706</t>
  </si>
  <si>
    <t>https://podminky.urs.cz/item/CS_URS_2024_01/310235241</t>
  </si>
  <si>
    <t>611325221</t>
  </si>
  <si>
    <t>Vápenocementová omítka jednotlivých malých ploch štuková na stropech, plochy jednotlivě do 0,09 m2</t>
  </si>
  <si>
    <t>218328576</t>
  </si>
  <si>
    <t>https://podminky.urs.cz/item/CS_URS_2024_01/611325221</t>
  </si>
  <si>
    <t>612325221</t>
  </si>
  <si>
    <t>Vápenocementová omítka jednotlivých malých ploch štuková na stěnách, plochy jednotlivě do 0,09 m2</t>
  </si>
  <si>
    <t>-27173841</t>
  </si>
  <si>
    <t>https://podminky.urs.cz/item/CS_URS_2024_01/612325221</t>
  </si>
  <si>
    <t>310950368</t>
  </si>
  <si>
    <t>-327034961</t>
  </si>
  <si>
    <t>kanceláře 2.NP</t>
  </si>
  <si>
    <t xml:space="preserve">kolem umyvadel po odsekání obkladů </t>
  </si>
  <si>
    <t>3*5</t>
  </si>
  <si>
    <t>-1764170592</t>
  </si>
  <si>
    <t>-1850707813</t>
  </si>
  <si>
    <t xml:space="preserve">nový obklad kolem umyvadel </t>
  </si>
  <si>
    <t>5*4</t>
  </si>
  <si>
    <t>952902021_R</t>
  </si>
  <si>
    <t>Čištění budov při provádění oprav a udržovacích prací podlah hladkých</t>
  </si>
  <si>
    <t>-1930013833</t>
  </si>
  <si>
    <t>971033141</t>
  </si>
  <si>
    <t>Vybourání otvorů ve zdivu základovém nebo nadzákladovém z cihel, tvárnic, příčkovek z cihel pálených na maltu vápennou nebo vápenocementovou průměru profilu do 60 mm, tl. do 300 mm</t>
  </si>
  <si>
    <t>410447378</t>
  </si>
  <si>
    <t>https://podminky.urs.cz/item/CS_URS_2024_01/971033141</t>
  </si>
  <si>
    <t>972055141_R</t>
  </si>
  <si>
    <t>Vybourání otvorů ve stropech nebo klenbách železobetonových ve stropech plochy do 0,0225 m2, tl. přes 120 mm</t>
  </si>
  <si>
    <t>342715007</t>
  </si>
  <si>
    <t>1649835432</t>
  </si>
  <si>
    <t>6295443</t>
  </si>
  <si>
    <t>kolem umyvadel</t>
  </si>
  <si>
    <t>1186575255</t>
  </si>
  <si>
    <t>56966706</t>
  </si>
  <si>
    <t>-1763117798</t>
  </si>
  <si>
    <t>1,519*9 'Přepočtené koeficientem množství</t>
  </si>
  <si>
    <t>997013630_R</t>
  </si>
  <si>
    <t>Poplatek za uložení na skládce (skládkovné) stavebního odpadu železného</t>
  </si>
  <si>
    <t>-271621613</t>
  </si>
  <si>
    <t xml:space="preserve">Poznámka k položce:_x000d_
Železný odpad bude uložen na místě určeném investorem._x000d_
</t>
  </si>
  <si>
    <t>196638770</t>
  </si>
  <si>
    <t>1,519-0,218</t>
  </si>
  <si>
    <t>-820402374</t>
  </si>
  <si>
    <t>722130801</t>
  </si>
  <si>
    <t>Demontáž potrubí z ocelových trubek pozinkovaných závitových do DN 25</t>
  </si>
  <si>
    <t>1789938386</t>
  </si>
  <si>
    <t>https://podminky.urs.cz/item/CS_URS_2024_01/722130801</t>
  </si>
  <si>
    <t>DN 25mm</t>
  </si>
  <si>
    <t>DN 20mm</t>
  </si>
  <si>
    <t>DN 15mm</t>
  </si>
  <si>
    <t>722130821</t>
  </si>
  <si>
    <t>Demontáž potrubí z ocelových trubek pozinkovaných šroubení do G 6/4</t>
  </si>
  <si>
    <t>1694132053</t>
  </si>
  <si>
    <t>https://podminky.urs.cz/item/CS_URS_2024_01/722130821</t>
  </si>
  <si>
    <t>722991812_R</t>
  </si>
  <si>
    <t>Demontáž objímek pro potrubí</t>
  </si>
  <si>
    <t>-1199429178</t>
  </si>
  <si>
    <t>-1583338344</t>
  </si>
  <si>
    <t>-2040662594</t>
  </si>
  <si>
    <t>722174024</t>
  </si>
  <si>
    <t>Potrubí z plastových trubek z polypropylenu PPR svařovaných polyfúzně PN 20 (SDR 6) D 32 x 5,4</t>
  </si>
  <si>
    <t>-556211215</t>
  </si>
  <si>
    <t>https://podminky.urs.cz/item/CS_URS_2024_01/722174024</t>
  </si>
  <si>
    <t>916041474</t>
  </si>
  <si>
    <t>-840399924</t>
  </si>
  <si>
    <t>722181213</t>
  </si>
  <si>
    <t>Ochrana potrubí termoizolačními trubicemi z pěnového polyetylenu PE přilepenými v příčných a podélných spojích, tloušťky izolace do 6 mm, vnitřního průměru izolace DN přes 32 mm</t>
  </si>
  <si>
    <t>539037118</t>
  </si>
  <si>
    <t>https://podminky.urs.cz/item/CS_URS_2024_01/722181213</t>
  </si>
  <si>
    <t>722182011</t>
  </si>
  <si>
    <t>Podpůrný žlab pro potrubí průměru D 20</t>
  </si>
  <si>
    <t>-55925567</t>
  </si>
  <si>
    <t>https://podminky.urs.cz/item/CS_URS_2024_01/722182011</t>
  </si>
  <si>
    <t>722182012</t>
  </si>
  <si>
    <t>Podpůrný žlab pro potrubí průměru D 25</t>
  </si>
  <si>
    <t>-31751319</t>
  </si>
  <si>
    <t>https://podminky.urs.cz/item/CS_URS_2024_01/722182012</t>
  </si>
  <si>
    <t>722182013</t>
  </si>
  <si>
    <t>Podpůrný žlab pro potrubí průměru D 32</t>
  </si>
  <si>
    <t>-534055804</t>
  </si>
  <si>
    <t>https://podminky.urs.cz/item/CS_URS_2024_01/722182013</t>
  </si>
  <si>
    <t>-1180333973</t>
  </si>
  <si>
    <t>722220223</t>
  </si>
  <si>
    <t>Armatury s jedním závitem přechodové tvarovky PPR, PN 20 (SDR 6) s kovovým závitem vnitřním T - kusy D 32 x G 1" x D 32</t>
  </si>
  <si>
    <t>188425425</t>
  </si>
  <si>
    <t>https://podminky.urs.cz/item/CS_URS_2024_01/722220223</t>
  </si>
  <si>
    <t>722220231</t>
  </si>
  <si>
    <t>Armatury s jedním závitem přechodové tvarovky PPR, PN 20 (SDR 6) s kovovým závitem vnitřním přechodky dGK D 20 x G 1/2"</t>
  </si>
  <si>
    <t>-56815452</t>
  </si>
  <si>
    <t>https://podminky.urs.cz/item/CS_URS_2024_01/722220231</t>
  </si>
  <si>
    <t>722220232</t>
  </si>
  <si>
    <t>Armatury s jedním závitem přechodové tvarovky PPR, PN 20 (SDR 6) s kovovým závitem vnitřním přechodky dGK D 25 x G 3/4"</t>
  </si>
  <si>
    <t>-1614342916</t>
  </si>
  <si>
    <t>https://podminky.urs.cz/item/CS_URS_2024_01/722220232</t>
  </si>
  <si>
    <t>722220233</t>
  </si>
  <si>
    <t>Armatury s jedním závitem přechodové tvarovky PPR, PN 20 (SDR 6) s kovovým závitem vnitřním přechodky dGK D 32 x G 1"</t>
  </si>
  <si>
    <t>831989321</t>
  </si>
  <si>
    <t>https://podminky.urs.cz/item/CS_URS_2024_01/722220233</t>
  </si>
  <si>
    <t>722220243</t>
  </si>
  <si>
    <t>Armatury s jedním závitem přechodové tvarovky PPR, PN 20 (SDR 6) s kovovým závitem vnitřním přechodky s převlečnou maticí D 32 x G 5/4"</t>
  </si>
  <si>
    <t>-748560787</t>
  </si>
  <si>
    <t>https://podminky.urs.cz/item/CS_URS_2024_01/722220243</t>
  </si>
  <si>
    <t>722225301</t>
  </si>
  <si>
    <t>Armatury s jedním závitem přechodová šroubení krátká s vnitřním závitem D 16 x R 1/2</t>
  </si>
  <si>
    <t>904215996</t>
  </si>
  <si>
    <t>https://podminky.urs.cz/item/CS_URS_2024_01/722225301</t>
  </si>
  <si>
    <t>722225302</t>
  </si>
  <si>
    <t>Armatury s jedním závitem přechodová šroubení krátká s vnitřním závitem D 20 x R 1/2</t>
  </si>
  <si>
    <t>853129385</t>
  </si>
  <si>
    <t>https://podminky.urs.cz/item/CS_URS_2024_01/722225302</t>
  </si>
  <si>
    <t>722225303</t>
  </si>
  <si>
    <t>Armatury s jedním závitem přechodová šroubení krátká s vnitřním závitem D 25 x R 3/4</t>
  </si>
  <si>
    <t>-207964334</t>
  </si>
  <si>
    <t>https://podminky.urs.cz/item/CS_URS_2024_01/722225303</t>
  </si>
  <si>
    <t>722225304</t>
  </si>
  <si>
    <t>Armatury s jedním závitem přechodová šroubení krátká s vnitřním závitem D 32 x R 1</t>
  </si>
  <si>
    <t>-836344949</t>
  </si>
  <si>
    <t>https://podminky.urs.cz/item/CS_URS_2024_01/722225304</t>
  </si>
  <si>
    <t>722229101_R</t>
  </si>
  <si>
    <t>Montáž vodovodních armatur s jedním závitem ostatních typů</t>
  </si>
  <si>
    <t>945761612</t>
  </si>
  <si>
    <t>31942685</t>
  </si>
  <si>
    <t>zátka mosaz 1/2"</t>
  </si>
  <si>
    <t>-826269031</t>
  </si>
  <si>
    <t>31942686</t>
  </si>
  <si>
    <t>zátka mosaz 3/4"</t>
  </si>
  <si>
    <t>1224680893</t>
  </si>
  <si>
    <t>31942687</t>
  </si>
  <si>
    <t>zátka mosaz 1"</t>
  </si>
  <si>
    <t>-1985755333</t>
  </si>
  <si>
    <t>31942688</t>
  </si>
  <si>
    <t>zátka mosaz 5/4"</t>
  </si>
  <si>
    <t>1911616765</t>
  </si>
  <si>
    <t>19761067</t>
  </si>
  <si>
    <t>zátka mosaz 6/4"</t>
  </si>
  <si>
    <t>1494500285</t>
  </si>
  <si>
    <t>722230102</t>
  </si>
  <si>
    <t>Armatury se dvěma závity ventily přímé G 3/4"</t>
  </si>
  <si>
    <t>1793040971</t>
  </si>
  <si>
    <t>https://podminky.urs.cz/item/CS_URS_2024_01/722230102</t>
  </si>
  <si>
    <t>722230103</t>
  </si>
  <si>
    <t>Armatury se dvěma závity ventily přímé G 1"</t>
  </si>
  <si>
    <t>-1741713157</t>
  </si>
  <si>
    <t>https://podminky.urs.cz/item/CS_URS_2024_01/722230103</t>
  </si>
  <si>
    <t>722230104</t>
  </si>
  <si>
    <t>Armatury se dvěma závity ventily přímé G 5/4"</t>
  </si>
  <si>
    <t>450275917</t>
  </si>
  <si>
    <t>https://podminky.urs.cz/item/CS_URS_2024_01/722230104</t>
  </si>
  <si>
    <t>722239101_R</t>
  </si>
  <si>
    <t xml:space="preserve">Montáž armatur vodovodních se dvěma závity ostatních typů </t>
  </si>
  <si>
    <t>174073184</t>
  </si>
  <si>
    <t>31942680</t>
  </si>
  <si>
    <t>vsuvka redukovaná mosaz 6/4"x5/4"</t>
  </si>
  <si>
    <t>512</t>
  </si>
  <si>
    <t>-1557489874</t>
  </si>
  <si>
    <t>722250102_R</t>
  </si>
  <si>
    <t>Výměna uzávěru a vsazení T kusu 5/4" do potrubí na přívodu vody do hydrantu</t>
  </si>
  <si>
    <t>346148236</t>
  </si>
  <si>
    <t>-1831869481</t>
  </si>
  <si>
    <t>25+40+40</t>
  </si>
  <si>
    <t>1156591024</t>
  </si>
  <si>
    <t>381090025</t>
  </si>
  <si>
    <t>1731585739</t>
  </si>
  <si>
    <t>-1609593663</t>
  </si>
  <si>
    <t>2070662791</t>
  </si>
  <si>
    <t>-1817335091</t>
  </si>
  <si>
    <t>-2080208553</t>
  </si>
  <si>
    <t>731425234</t>
  </si>
  <si>
    <t xml:space="preserve">kolem umyvadel </t>
  </si>
  <si>
    <t>3*4</t>
  </si>
  <si>
    <t>-874023655</t>
  </si>
  <si>
    <t>-1825744504</t>
  </si>
  <si>
    <t>12*1,15 'Přepočtené koeficientem množství</t>
  </si>
  <si>
    <t>722301837</t>
  </si>
  <si>
    <t>-1981008906</t>
  </si>
  <si>
    <t>20*1,1 'Přepočtené koeficientem množství</t>
  </si>
  <si>
    <t>88037095</t>
  </si>
  <si>
    <t>-1088531929</t>
  </si>
  <si>
    <t>1372452924</t>
  </si>
  <si>
    <t>412912019</t>
  </si>
  <si>
    <t>784221131_R</t>
  </si>
  <si>
    <t>Malířské práce - zapravení prostupů a po opravách obkladů</t>
  </si>
  <si>
    <t>1771839303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</si>
  <si>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</si>
  <si>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</si>
  <si>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</si>
  <si>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</si>
  <si>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hod</t>
  </si>
  <si>
    <t>-65908781</t>
  </si>
  <si>
    <t>https://podminky.urs.cz/item/CS_URS_2024_01/HZS2491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</si>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</sst>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21101" TargetMode="External" /><Relationship Id="rId2" Type="http://schemas.openxmlformats.org/officeDocument/2006/relationships/hyperlink" Target="https://podminky.urs.cz/item/CS_URS_2024_01/317998131" TargetMode="External" /><Relationship Id="rId3" Type="http://schemas.openxmlformats.org/officeDocument/2006/relationships/hyperlink" Target="https://podminky.urs.cz/item/CS_URS_2024_01/340271025" TargetMode="External" /><Relationship Id="rId4" Type="http://schemas.openxmlformats.org/officeDocument/2006/relationships/hyperlink" Target="https://podminky.urs.cz/item/CS_URS_2024_01/612135101" TargetMode="External" /><Relationship Id="rId5" Type="http://schemas.openxmlformats.org/officeDocument/2006/relationships/hyperlink" Target="https://podminky.urs.cz/item/CS_URS_2024_01/612321121" TargetMode="External" /><Relationship Id="rId6" Type="http://schemas.openxmlformats.org/officeDocument/2006/relationships/hyperlink" Target="https://podminky.urs.cz/item/CS_URS_2024_01/612321191" TargetMode="External" /><Relationship Id="rId7" Type="http://schemas.openxmlformats.org/officeDocument/2006/relationships/hyperlink" Target="https://podminky.urs.cz/item/CS_URS_2024_01/612321131" TargetMode="External" /><Relationship Id="rId8" Type="http://schemas.openxmlformats.org/officeDocument/2006/relationships/hyperlink" Target="https://podminky.urs.cz/item/CS_URS_2024_01/612325302" TargetMode="External" /><Relationship Id="rId9" Type="http://schemas.openxmlformats.org/officeDocument/2006/relationships/hyperlink" Target="https://podminky.urs.cz/item/CS_URS_2024_01/619995001" TargetMode="External" /><Relationship Id="rId10" Type="http://schemas.openxmlformats.org/officeDocument/2006/relationships/hyperlink" Target="https://podminky.urs.cz/item/CS_URS_2024_01/622143003" TargetMode="External" /><Relationship Id="rId11" Type="http://schemas.openxmlformats.org/officeDocument/2006/relationships/hyperlink" Target="https://podminky.urs.cz/item/CS_URS_2024_01/632450134" TargetMode="External" /><Relationship Id="rId12" Type="http://schemas.openxmlformats.org/officeDocument/2006/relationships/hyperlink" Target="https://podminky.urs.cz/item/CS_URS_2024_01/642944121" TargetMode="External" /><Relationship Id="rId13" Type="http://schemas.openxmlformats.org/officeDocument/2006/relationships/hyperlink" Target="https://podminky.urs.cz/item/CS_URS_2024_01/949101111" TargetMode="External" /><Relationship Id="rId14" Type="http://schemas.openxmlformats.org/officeDocument/2006/relationships/hyperlink" Target="https://podminky.urs.cz/item/CS_URS_2024_01/952901111" TargetMode="External" /><Relationship Id="rId15" Type="http://schemas.openxmlformats.org/officeDocument/2006/relationships/hyperlink" Target="https://podminky.urs.cz/item/CS_URS_2024_01/965042141" TargetMode="External" /><Relationship Id="rId16" Type="http://schemas.openxmlformats.org/officeDocument/2006/relationships/hyperlink" Target="https://podminky.urs.cz/item/CS_URS_2024_01/965081213" TargetMode="External" /><Relationship Id="rId17" Type="http://schemas.openxmlformats.org/officeDocument/2006/relationships/hyperlink" Target="https://podminky.urs.cz/item/CS_URS_2024_01/967031132" TargetMode="External" /><Relationship Id="rId18" Type="http://schemas.openxmlformats.org/officeDocument/2006/relationships/hyperlink" Target="https://podminky.urs.cz/item/CS_URS_2024_01/968072455" TargetMode="External" /><Relationship Id="rId19" Type="http://schemas.openxmlformats.org/officeDocument/2006/relationships/hyperlink" Target="https://podminky.urs.cz/item/CS_URS_2024_01/971033651" TargetMode="External" /><Relationship Id="rId20" Type="http://schemas.openxmlformats.org/officeDocument/2006/relationships/hyperlink" Target="https://podminky.urs.cz/item/CS_URS_2024_01/978013191" TargetMode="External" /><Relationship Id="rId21" Type="http://schemas.openxmlformats.org/officeDocument/2006/relationships/hyperlink" Target="https://podminky.urs.cz/item/CS_URS_2024_01/978059541" TargetMode="External" /><Relationship Id="rId22" Type="http://schemas.openxmlformats.org/officeDocument/2006/relationships/hyperlink" Target="https://podminky.urs.cz/item/CS_URS_2024_01/997013211" TargetMode="External" /><Relationship Id="rId23" Type="http://schemas.openxmlformats.org/officeDocument/2006/relationships/hyperlink" Target="https://podminky.urs.cz/item/CS_URS_2024_01/997013501" TargetMode="External" /><Relationship Id="rId24" Type="http://schemas.openxmlformats.org/officeDocument/2006/relationships/hyperlink" Target="https://podminky.urs.cz/item/CS_URS_2024_01/997013509" TargetMode="External" /><Relationship Id="rId25" Type="http://schemas.openxmlformats.org/officeDocument/2006/relationships/hyperlink" Target="https://podminky.urs.cz/item/CS_URS_2024_01/997013631" TargetMode="External" /><Relationship Id="rId26" Type="http://schemas.openxmlformats.org/officeDocument/2006/relationships/hyperlink" Target="https://podminky.urs.cz/item/CS_URS_2024_01/998018001" TargetMode="External" /><Relationship Id="rId27" Type="http://schemas.openxmlformats.org/officeDocument/2006/relationships/hyperlink" Target="https://podminky.urs.cz/item/CS_URS_2024_01/763111335" TargetMode="External" /><Relationship Id="rId28" Type="http://schemas.openxmlformats.org/officeDocument/2006/relationships/hyperlink" Target="https://podminky.urs.cz/item/CS_URS_2024_01/763131451" TargetMode="External" /><Relationship Id="rId29" Type="http://schemas.openxmlformats.org/officeDocument/2006/relationships/hyperlink" Target="https://podminky.urs.cz/item/CS_URS_2024_01/763131751" TargetMode="External" /><Relationship Id="rId30" Type="http://schemas.openxmlformats.org/officeDocument/2006/relationships/hyperlink" Target="https://podminky.urs.cz/item/CS_URS_2024_01/763164541" TargetMode="External" /><Relationship Id="rId31" Type="http://schemas.openxmlformats.org/officeDocument/2006/relationships/hyperlink" Target="https://podminky.urs.cz/item/CS_URS_2024_01/763411111" TargetMode="External" /><Relationship Id="rId32" Type="http://schemas.openxmlformats.org/officeDocument/2006/relationships/hyperlink" Target="https://podminky.urs.cz/item/CS_URS_2024_01/998763331" TargetMode="External" /><Relationship Id="rId33" Type="http://schemas.openxmlformats.org/officeDocument/2006/relationships/hyperlink" Target="https://podminky.urs.cz/item/CS_URS_2024_01/766660001" TargetMode="External" /><Relationship Id="rId34" Type="http://schemas.openxmlformats.org/officeDocument/2006/relationships/hyperlink" Target="https://podminky.urs.cz/item/CS_URS_2024_01/766660729" TargetMode="External" /><Relationship Id="rId35" Type="http://schemas.openxmlformats.org/officeDocument/2006/relationships/hyperlink" Target="https://podminky.urs.cz/item/CS_URS_2024_01/766660730" TargetMode="External" /><Relationship Id="rId36" Type="http://schemas.openxmlformats.org/officeDocument/2006/relationships/hyperlink" Target="https://podminky.urs.cz/item/CS_URS_2024_01/766695212" TargetMode="External" /><Relationship Id="rId37" Type="http://schemas.openxmlformats.org/officeDocument/2006/relationships/hyperlink" Target="https://podminky.urs.cz/item/CS_URS_2024_01/766491851" TargetMode="External" /><Relationship Id="rId38" Type="http://schemas.openxmlformats.org/officeDocument/2006/relationships/hyperlink" Target="https://podminky.urs.cz/item/CS_URS_2024_01/766691914" TargetMode="External" /><Relationship Id="rId39" Type="http://schemas.openxmlformats.org/officeDocument/2006/relationships/hyperlink" Target="https://podminky.urs.cz/item/CS_URS_2024_01/998766121" TargetMode="External" /><Relationship Id="rId40" Type="http://schemas.openxmlformats.org/officeDocument/2006/relationships/hyperlink" Target="https://podminky.urs.cz/item/CS_URS_2024_01/771121011" TargetMode="External" /><Relationship Id="rId41" Type="http://schemas.openxmlformats.org/officeDocument/2006/relationships/hyperlink" Target="https://podminky.urs.cz/item/CS_URS_2024_01/771151012" TargetMode="External" /><Relationship Id="rId42" Type="http://schemas.openxmlformats.org/officeDocument/2006/relationships/hyperlink" Target="https://podminky.urs.cz/item/CS_URS_2024_01/771574416" TargetMode="External" /><Relationship Id="rId43" Type="http://schemas.openxmlformats.org/officeDocument/2006/relationships/hyperlink" Target="https://podminky.urs.cz/item/CS_URS_2024_01/771591112" TargetMode="External" /><Relationship Id="rId44" Type="http://schemas.openxmlformats.org/officeDocument/2006/relationships/hyperlink" Target="https://podminky.urs.cz/item/CS_URS_2024_01/771591115" TargetMode="External" /><Relationship Id="rId45" Type="http://schemas.openxmlformats.org/officeDocument/2006/relationships/hyperlink" Target="https://podminky.urs.cz/item/CS_URS_2024_01/998771121" TargetMode="External" /><Relationship Id="rId46" Type="http://schemas.openxmlformats.org/officeDocument/2006/relationships/hyperlink" Target="https://podminky.urs.cz/item/CS_URS_2024_01/781121011" TargetMode="External" /><Relationship Id="rId47" Type="http://schemas.openxmlformats.org/officeDocument/2006/relationships/hyperlink" Target="https://podminky.urs.cz/item/CS_URS_2024_01/781472216" TargetMode="External" /><Relationship Id="rId48" Type="http://schemas.openxmlformats.org/officeDocument/2006/relationships/hyperlink" Target="https://podminky.urs.cz/item/CS_URS_2024_01/781131112" TargetMode="External" /><Relationship Id="rId49" Type="http://schemas.openxmlformats.org/officeDocument/2006/relationships/hyperlink" Target="https://podminky.urs.cz/item/CS_URS_2024_01/781131241" TargetMode="External" /><Relationship Id="rId50" Type="http://schemas.openxmlformats.org/officeDocument/2006/relationships/hyperlink" Target="https://podminky.urs.cz/item/CS_URS_2024_01/781131264" TargetMode="External" /><Relationship Id="rId51" Type="http://schemas.openxmlformats.org/officeDocument/2006/relationships/hyperlink" Target="https://podminky.urs.cz/item/CS_URS_2024_01/781161021" TargetMode="External" /><Relationship Id="rId52" Type="http://schemas.openxmlformats.org/officeDocument/2006/relationships/hyperlink" Target="https://podminky.urs.cz/item/CS_URS_2024_01/781492211" TargetMode="External" /><Relationship Id="rId53" Type="http://schemas.openxmlformats.org/officeDocument/2006/relationships/hyperlink" Target="https://podminky.urs.cz/item/CS_URS_2024_01/781495115" TargetMode="External" /><Relationship Id="rId54" Type="http://schemas.openxmlformats.org/officeDocument/2006/relationships/hyperlink" Target="https://podminky.urs.cz/item/CS_URS_2024_01/998781121" TargetMode="External" /><Relationship Id="rId55" Type="http://schemas.openxmlformats.org/officeDocument/2006/relationships/hyperlink" Target="https://podminky.urs.cz/item/CS_URS_2024_01/783301313" TargetMode="External" /><Relationship Id="rId56" Type="http://schemas.openxmlformats.org/officeDocument/2006/relationships/hyperlink" Target="https://podminky.urs.cz/item/CS_URS_2024_01/783314201" TargetMode="External" /><Relationship Id="rId57" Type="http://schemas.openxmlformats.org/officeDocument/2006/relationships/hyperlink" Target="https://podminky.urs.cz/item/CS_URS_2024_01/783317101" TargetMode="External" /><Relationship Id="rId58" Type="http://schemas.openxmlformats.org/officeDocument/2006/relationships/hyperlink" Target="https://podminky.urs.cz/item/CS_URS_2024_01/784171101" TargetMode="External" /><Relationship Id="rId59" Type="http://schemas.openxmlformats.org/officeDocument/2006/relationships/hyperlink" Target="https://podminky.urs.cz/item/CS_URS_2024_01/784181101" TargetMode="External" /><Relationship Id="rId60" Type="http://schemas.openxmlformats.org/officeDocument/2006/relationships/hyperlink" Target="https://podminky.urs.cz/item/CS_URS_2024_01/78422110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74031153" TargetMode="External" /><Relationship Id="rId2" Type="http://schemas.openxmlformats.org/officeDocument/2006/relationships/hyperlink" Target="https://podminky.urs.cz/item/CS_URS_2024_01/468082211" TargetMode="External" /><Relationship Id="rId3" Type="http://schemas.openxmlformats.org/officeDocument/2006/relationships/hyperlink" Target="https://podminky.urs.cz/item/CS_URS_2024_01/997013211" TargetMode="External" /><Relationship Id="rId4" Type="http://schemas.openxmlformats.org/officeDocument/2006/relationships/hyperlink" Target="https://podminky.urs.cz/item/CS_URS_2024_01/997013501" TargetMode="External" /><Relationship Id="rId5" Type="http://schemas.openxmlformats.org/officeDocument/2006/relationships/hyperlink" Target="https://podminky.urs.cz/item/CS_URS_2024_01/997013509" TargetMode="External" /><Relationship Id="rId6" Type="http://schemas.openxmlformats.org/officeDocument/2006/relationships/hyperlink" Target="https://podminky.urs.cz/item/CS_URS_2024_01/997013631" TargetMode="External" /><Relationship Id="rId7" Type="http://schemas.openxmlformats.org/officeDocument/2006/relationships/hyperlink" Target="https://podminky.urs.cz/item/CS_URS_2024_01/721171808" TargetMode="External" /><Relationship Id="rId8" Type="http://schemas.openxmlformats.org/officeDocument/2006/relationships/hyperlink" Target="https://podminky.urs.cz/item/CS_URS_2024_01/998721121" TargetMode="External" /><Relationship Id="rId9" Type="http://schemas.openxmlformats.org/officeDocument/2006/relationships/hyperlink" Target="https://podminky.urs.cz/item/CS_URS_2024_01/722174022" TargetMode="External" /><Relationship Id="rId10" Type="http://schemas.openxmlformats.org/officeDocument/2006/relationships/hyperlink" Target="https://podminky.urs.cz/item/CS_URS_2024_01/722174023" TargetMode="External" /><Relationship Id="rId11" Type="http://schemas.openxmlformats.org/officeDocument/2006/relationships/hyperlink" Target="https://podminky.urs.cz/item/CS_URS_2024_01/722181211" TargetMode="External" /><Relationship Id="rId12" Type="http://schemas.openxmlformats.org/officeDocument/2006/relationships/hyperlink" Target="https://podminky.urs.cz/item/CS_URS_2024_01/722181212" TargetMode="External" /><Relationship Id="rId13" Type="http://schemas.openxmlformats.org/officeDocument/2006/relationships/hyperlink" Target="https://podminky.urs.cz/item/CS_URS_2024_01/722190901" TargetMode="External" /><Relationship Id="rId14" Type="http://schemas.openxmlformats.org/officeDocument/2006/relationships/hyperlink" Target="https://podminky.urs.cz/item/CS_URS_2024_01/722290246" TargetMode="External" /><Relationship Id="rId15" Type="http://schemas.openxmlformats.org/officeDocument/2006/relationships/hyperlink" Target="https://podminky.urs.cz/item/CS_URS_2024_01/998722121" TargetMode="External" /><Relationship Id="rId16" Type="http://schemas.openxmlformats.org/officeDocument/2006/relationships/hyperlink" Target="https://podminky.urs.cz/item/CS_URS_2024_01/725111231" TargetMode="External" /><Relationship Id="rId17" Type="http://schemas.openxmlformats.org/officeDocument/2006/relationships/hyperlink" Target="https://podminky.urs.cz/item/CS_URS_2024_01/725112001" TargetMode="External" /><Relationship Id="rId18" Type="http://schemas.openxmlformats.org/officeDocument/2006/relationships/hyperlink" Target="https://podminky.urs.cz/item/CS_URS_2024_01/725112002" TargetMode="External" /><Relationship Id="rId19" Type="http://schemas.openxmlformats.org/officeDocument/2006/relationships/hyperlink" Target="https://podminky.urs.cz/item/CS_URS_2024_01/725121525" TargetMode="External" /><Relationship Id="rId20" Type="http://schemas.openxmlformats.org/officeDocument/2006/relationships/hyperlink" Target="https://podminky.urs.cz/item/CS_URS_2024_01/725211603" TargetMode="External" /><Relationship Id="rId21" Type="http://schemas.openxmlformats.org/officeDocument/2006/relationships/hyperlink" Target="https://podminky.urs.cz/item/CS_URS_2024_01/725331111" TargetMode="External" /><Relationship Id="rId22" Type="http://schemas.openxmlformats.org/officeDocument/2006/relationships/hyperlink" Target="https://podminky.urs.cz/item/CS_URS_2024_01/725829121" TargetMode="External" /><Relationship Id="rId23" Type="http://schemas.openxmlformats.org/officeDocument/2006/relationships/hyperlink" Target="https://podminky.urs.cz/item/CS_URS_2024_01/725110811" TargetMode="External" /><Relationship Id="rId24" Type="http://schemas.openxmlformats.org/officeDocument/2006/relationships/hyperlink" Target="https://podminky.urs.cz/item/CS_URS_2024_01/725130814" TargetMode="External" /><Relationship Id="rId25" Type="http://schemas.openxmlformats.org/officeDocument/2006/relationships/hyperlink" Target="https://podminky.urs.cz/item/CS_URS_2024_01/725210821" TargetMode="External" /><Relationship Id="rId26" Type="http://schemas.openxmlformats.org/officeDocument/2006/relationships/hyperlink" Target="https://podminky.urs.cz/item/CS_URS_2024_01/725860811" TargetMode="External" /><Relationship Id="rId27" Type="http://schemas.openxmlformats.org/officeDocument/2006/relationships/hyperlink" Target="https://podminky.urs.cz/item/CS_URS_2024_01/725820801" TargetMode="External" /><Relationship Id="rId28" Type="http://schemas.openxmlformats.org/officeDocument/2006/relationships/hyperlink" Target="https://podminky.urs.cz/item/CS_URS_2024_01/998725121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74031142" TargetMode="External" /><Relationship Id="rId2" Type="http://schemas.openxmlformats.org/officeDocument/2006/relationships/hyperlink" Target="https://podminky.urs.cz/item/CS_URS_2024_01/977132112" TargetMode="External" /><Relationship Id="rId3" Type="http://schemas.openxmlformats.org/officeDocument/2006/relationships/hyperlink" Target="https://podminky.urs.cz/item/CS_URS_2024_01/997013211" TargetMode="External" /><Relationship Id="rId4" Type="http://schemas.openxmlformats.org/officeDocument/2006/relationships/hyperlink" Target="https://podminky.urs.cz/item/CS_URS_2024_01/997013501" TargetMode="External" /><Relationship Id="rId5" Type="http://schemas.openxmlformats.org/officeDocument/2006/relationships/hyperlink" Target="https://podminky.urs.cz/item/CS_URS_2024_01/997013509" TargetMode="External" /><Relationship Id="rId6" Type="http://schemas.openxmlformats.org/officeDocument/2006/relationships/hyperlink" Target="https://podminky.urs.cz/item/CS_URS_2024_01/997013631" TargetMode="External" /><Relationship Id="rId7" Type="http://schemas.openxmlformats.org/officeDocument/2006/relationships/hyperlink" Target="https://podminky.urs.cz/item/CS_URS_2024_01/998018001" TargetMode="External" /><Relationship Id="rId8" Type="http://schemas.openxmlformats.org/officeDocument/2006/relationships/hyperlink" Target="https://podminky.urs.cz/item/CS_URS_2024_01/741112001" TargetMode="External" /><Relationship Id="rId9" Type="http://schemas.openxmlformats.org/officeDocument/2006/relationships/hyperlink" Target="https://podminky.urs.cz/item/CS_URS_2024_01/741310201" TargetMode="External" /><Relationship Id="rId10" Type="http://schemas.openxmlformats.org/officeDocument/2006/relationships/hyperlink" Target="https://podminky.urs.cz/item/CS_URS_2024_01/741313041" TargetMode="External" /><Relationship Id="rId11" Type="http://schemas.openxmlformats.org/officeDocument/2006/relationships/hyperlink" Target="https://podminky.urs.cz/item/CS_URS_2024_01/741372111" TargetMode="External" /><Relationship Id="rId12" Type="http://schemas.openxmlformats.org/officeDocument/2006/relationships/hyperlink" Target="https://podminky.urs.cz/item/CS_URS_2024_01/741122015" TargetMode="External" /><Relationship Id="rId13" Type="http://schemas.openxmlformats.org/officeDocument/2006/relationships/hyperlink" Target="https://podminky.urs.cz/item/CS_URS_2024_01/741122016" TargetMode="External" /><Relationship Id="rId14" Type="http://schemas.openxmlformats.org/officeDocument/2006/relationships/hyperlink" Target="https://podminky.urs.cz/item/CS_URS_2024_01/741122032" TargetMode="External" /><Relationship Id="rId15" Type="http://schemas.openxmlformats.org/officeDocument/2006/relationships/hyperlink" Target="https://podminky.urs.cz/item/CS_URS_2024_01/741210122" TargetMode="External" /><Relationship Id="rId16" Type="http://schemas.openxmlformats.org/officeDocument/2006/relationships/hyperlink" Target="https://podminky.urs.cz/item/CS_URS_2024_01/741320105" TargetMode="External" /><Relationship Id="rId17" Type="http://schemas.openxmlformats.org/officeDocument/2006/relationships/hyperlink" Target="https://podminky.urs.cz/item/CS_URS_2024_01/741321003" TargetMode="External" /><Relationship Id="rId18" Type="http://schemas.openxmlformats.org/officeDocument/2006/relationships/hyperlink" Target="https://podminky.urs.cz/item/CS_URS_2024_01/741311813" TargetMode="External" /><Relationship Id="rId19" Type="http://schemas.openxmlformats.org/officeDocument/2006/relationships/hyperlink" Target="https://podminky.urs.cz/item/CS_URS_2024_01/741371841" TargetMode="External" /><Relationship Id="rId20" Type="http://schemas.openxmlformats.org/officeDocument/2006/relationships/hyperlink" Target="https://podminky.urs.cz/item/CS_URS_2024_01/741371844" TargetMode="External" /><Relationship Id="rId21" Type="http://schemas.openxmlformats.org/officeDocument/2006/relationships/hyperlink" Target="https://podminky.urs.cz/item/CS_URS_2024_01/741810001" TargetMode="External" /><Relationship Id="rId22" Type="http://schemas.openxmlformats.org/officeDocument/2006/relationships/hyperlink" Target="https://podminky.urs.cz/item/CS_URS_2024_01/99874112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468082212" TargetMode="External" /><Relationship Id="rId2" Type="http://schemas.openxmlformats.org/officeDocument/2006/relationships/hyperlink" Target="https://podminky.urs.cz/item/CS_URS_2024_01/973031324" TargetMode="External" /><Relationship Id="rId3" Type="http://schemas.openxmlformats.org/officeDocument/2006/relationships/hyperlink" Target="https://podminky.urs.cz/item/CS_URS_2024_01/997013211" TargetMode="External" /><Relationship Id="rId4" Type="http://schemas.openxmlformats.org/officeDocument/2006/relationships/hyperlink" Target="https://podminky.urs.cz/item/CS_URS_2024_01/997013501" TargetMode="External" /><Relationship Id="rId5" Type="http://schemas.openxmlformats.org/officeDocument/2006/relationships/hyperlink" Target="https://podminky.urs.cz/item/CS_URS_2024_01/997013509" TargetMode="External" /><Relationship Id="rId6" Type="http://schemas.openxmlformats.org/officeDocument/2006/relationships/hyperlink" Target="https://podminky.urs.cz/item/CS_URS_2024_01/997013631" TargetMode="External" /><Relationship Id="rId7" Type="http://schemas.openxmlformats.org/officeDocument/2006/relationships/hyperlink" Target="https://podminky.urs.cz/item/CS_URS_2024_01/751111051" TargetMode="External" /><Relationship Id="rId8" Type="http://schemas.openxmlformats.org/officeDocument/2006/relationships/hyperlink" Target="https://podminky.urs.cz/item/CS_URS_2024_01/721174063" TargetMode="External" /><Relationship Id="rId9" Type="http://schemas.openxmlformats.org/officeDocument/2006/relationships/hyperlink" Target="https://podminky.urs.cz/item/CS_URS_2024_01/721273153" TargetMode="External" /><Relationship Id="rId10" Type="http://schemas.openxmlformats.org/officeDocument/2006/relationships/hyperlink" Target="https://podminky.urs.cz/item/CS_URS_2024_01/751111811" TargetMode="External" /><Relationship Id="rId11" Type="http://schemas.openxmlformats.org/officeDocument/2006/relationships/hyperlink" Target="https://podminky.urs.cz/item/CS_URS_2024_01/751398822" TargetMode="External" /><Relationship Id="rId12" Type="http://schemas.openxmlformats.org/officeDocument/2006/relationships/hyperlink" Target="https://podminky.urs.cz/item/CS_URS_2024_01/998751121" TargetMode="External" /><Relationship Id="rId13" Type="http://schemas.openxmlformats.org/officeDocument/2006/relationships/hyperlink" Target="https://podminky.urs.cz/item/CS_URS_2024_01/765115202" TargetMode="External" /><Relationship Id="rId14" Type="http://schemas.openxmlformats.org/officeDocument/2006/relationships/hyperlink" Target="https://podminky.urs.cz/item/CS_URS_2024_01/99876512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235241" TargetMode="External" /><Relationship Id="rId2" Type="http://schemas.openxmlformats.org/officeDocument/2006/relationships/hyperlink" Target="https://podminky.urs.cz/item/CS_URS_2024_01/611325221" TargetMode="External" /><Relationship Id="rId3" Type="http://schemas.openxmlformats.org/officeDocument/2006/relationships/hyperlink" Target="https://podminky.urs.cz/item/CS_URS_2024_01/612325221" TargetMode="External" /><Relationship Id="rId4" Type="http://schemas.openxmlformats.org/officeDocument/2006/relationships/hyperlink" Target="https://podminky.urs.cz/item/CS_URS_2024_01/612135101" TargetMode="External" /><Relationship Id="rId5" Type="http://schemas.openxmlformats.org/officeDocument/2006/relationships/hyperlink" Target="https://podminky.urs.cz/item/CS_URS_2024_01/612321121" TargetMode="External" /><Relationship Id="rId6" Type="http://schemas.openxmlformats.org/officeDocument/2006/relationships/hyperlink" Target="https://podminky.urs.cz/item/CS_URS_2024_01/612321131" TargetMode="External" /><Relationship Id="rId7" Type="http://schemas.openxmlformats.org/officeDocument/2006/relationships/hyperlink" Target="https://podminky.urs.cz/item/CS_URS_2024_01/619995001" TargetMode="External" /><Relationship Id="rId8" Type="http://schemas.openxmlformats.org/officeDocument/2006/relationships/hyperlink" Target="https://podminky.urs.cz/item/CS_URS_2024_01/971033141" TargetMode="External" /><Relationship Id="rId9" Type="http://schemas.openxmlformats.org/officeDocument/2006/relationships/hyperlink" Target="https://podminky.urs.cz/item/CS_URS_2024_01/974031142" TargetMode="External" /><Relationship Id="rId10" Type="http://schemas.openxmlformats.org/officeDocument/2006/relationships/hyperlink" Target="https://podminky.urs.cz/item/CS_URS_2024_01/978059541" TargetMode="External" /><Relationship Id="rId11" Type="http://schemas.openxmlformats.org/officeDocument/2006/relationships/hyperlink" Target="https://podminky.urs.cz/item/CS_URS_2024_01/997013211" TargetMode="External" /><Relationship Id="rId12" Type="http://schemas.openxmlformats.org/officeDocument/2006/relationships/hyperlink" Target="https://podminky.urs.cz/item/CS_URS_2024_01/997013501" TargetMode="External" /><Relationship Id="rId13" Type="http://schemas.openxmlformats.org/officeDocument/2006/relationships/hyperlink" Target="https://podminky.urs.cz/item/CS_URS_2024_01/997013509" TargetMode="External" /><Relationship Id="rId14" Type="http://schemas.openxmlformats.org/officeDocument/2006/relationships/hyperlink" Target="https://podminky.urs.cz/item/CS_URS_2024_01/997013631" TargetMode="External" /><Relationship Id="rId15" Type="http://schemas.openxmlformats.org/officeDocument/2006/relationships/hyperlink" Target="https://podminky.urs.cz/item/CS_URS_2024_01/998018001" TargetMode="External" /><Relationship Id="rId16" Type="http://schemas.openxmlformats.org/officeDocument/2006/relationships/hyperlink" Target="https://podminky.urs.cz/item/CS_URS_2024_01/722130801" TargetMode="External" /><Relationship Id="rId17" Type="http://schemas.openxmlformats.org/officeDocument/2006/relationships/hyperlink" Target="https://podminky.urs.cz/item/CS_URS_2024_01/722130821" TargetMode="External" /><Relationship Id="rId18" Type="http://schemas.openxmlformats.org/officeDocument/2006/relationships/hyperlink" Target="https://podminky.urs.cz/item/CS_URS_2024_01/722174022" TargetMode="External" /><Relationship Id="rId19" Type="http://schemas.openxmlformats.org/officeDocument/2006/relationships/hyperlink" Target="https://podminky.urs.cz/item/CS_URS_2024_01/722174023" TargetMode="External" /><Relationship Id="rId20" Type="http://schemas.openxmlformats.org/officeDocument/2006/relationships/hyperlink" Target="https://podminky.urs.cz/item/CS_URS_2024_01/722174024" TargetMode="External" /><Relationship Id="rId21" Type="http://schemas.openxmlformats.org/officeDocument/2006/relationships/hyperlink" Target="https://podminky.urs.cz/item/CS_URS_2024_01/722181211" TargetMode="External" /><Relationship Id="rId22" Type="http://schemas.openxmlformats.org/officeDocument/2006/relationships/hyperlink" Target="https://podminky.urs.cz/item/CS_URS_2024_01/722181212" TargetMode="External" /><Relationship Id="rId23" Type="http://schemas.openxmlformats.org/officeDocument/2006/relationships/hyperlink" Target="https://podminky.urs.cz/item/CS_URS_2024_01/722181213" TargetMode="External" /><Relationship Id="rId24" Type="http://schemas.openxmlformats.org/officeDocument/2006/relationships/hyperlink" Target="https://podminky.urs.cz/item/CS_URS_2024_01/722182011" TargetMode="External" /><Relationship Id="rId25" Type="http://schemas.openxmlformats.org/officeDocument/2006/relationships/hyperlink" Target="https://podminky.urs.cz/item/CS_URS_2024_01/722182012" TargetMode="External" /><Relationship Id="rId26" Type="http://schemas.openxmlformats.org/officeDocument/2006/relationships/hyperlink" Target="https://podminky.urs.cz/item/CS_URS_2024_01/722182013" TargetMode="External" /><Relationship Id="rId27" Type="http://schemas.openxmlformats.org/officeDocument/2006/relationships/hyperlink" Target="https://podminky.urs.cz/item/CS_URS_2024_01/722190901" TargetMode="External" /><Relationship Id="rId28" Type="http://schemas.openxmlformats.org/officeDocument/2006/relationships/hyperlink" Target="https://podminky.urs.cz/item/CS_URS_2024_01/722220223" TargetMode="External" /><Relationship Id="rId29" Type="http://schemas.openxmlformats.org/officeDocument/2006/relationships/hyperlink" Target="https://podminky.urs.cz/item/CS_URS_2024_01/722220231" TargetMode="External" /><Relationship Id="rId30" Type="http://schemas.openxmlformats.org/officeDocument/2006/relationships/hyperlink" Target="https://podminky.urs.cz/item/CS_URS_2024_01/722220232" TargetMode="External" /><Relationship Id="rId31" Type="http://schemas.openxmlformats.org/officeDocument/2006/relationships/hyperlink" Target="https://podminky.urs.cz/item/CS_URS_2024_01/722220233" TargetMode="External" /><Relationship Id="rId32" Type="http://schemas.openxmlformats.org/officeDocument/2006/relationships/hyperlink" Target="https://podminky.urs.cz/item/CS_URS_2024_01/722220243" TargetMode="External" /><Relationship Id="rId33" Type="http://schemas.openxmlformats.org/officeDocument/2006/relationships/hyperlink" Target="https://podminky.urs.cz/item/CS_URS_2024_01/722225301" TargetMode="External" /><Relationship Id="rId34" Type="http://schemas.openxmlformats.org/officeDocument/2006/relationships/hyperlink" Target="https://podminky.urs.cz/item/CS_URS_2024_01/722225302" TargetMode="External" /><Relationship Id="rId35" Type="http://schemas.openxmlformats.org/officeDocument/2006/relationships/hyperlink" Target="https://podminky.urs.cz/item/CS_URS_2024_01/722225303" TargetMode="External" /><Relationship Id="rId36" Type="http://schemas.openxmlformats.org/officeDocument/2006/relationships/hyperlink" Target="https://podminky.urs.cz/item/CS_URS_2024_01/722225304" TargetMode="External" /><Relationship Id="rId37" Type="http://schemas.openxmlformats.org/officeDocument/2006/relationships/hyperlink" Target="https://podminky.urs.cz/item/CS_URS_2024_01/722230102" TargetMode="External" /><Relationship Id="rId38" Type="http://schemas.openxmlformats.org/officeDocument/2006/relationships/hyperlink" Target="https://podminky.urs.cz/item/CS_URS_2024_01/722230103" TargetMode="External" /><Relationship Id="rId39" Type="http://schemas.openxmlformats.org/officeDocument/2006/relationships/hyperlink" Target="https://podminky.urs.cz/item/CS_URS_2024_01/722230104" TargetMode="External" /><Relationship Id="rId40" Type="http://schemas.openxmlformats.org/officeDocument/2006/relationships/hyperlink" Target="https://podminky.urs.cz/item/CS_URS_2024_01/722290246" TargetMode="External" /><Relationship Id="rId41" Type="http://schemas.openxmlformats.org/officeDocument/2006/relationships/hyperlink" Target="https://podminky.urs.cz/item/CS_URS_2024_01/998722121" TargetMode="External" /><Relationship Id="rId42" Type="http://schemas.openxmlformats.org/officeDocument/2006/relationships/hyperlink" Target="https://podminky.urs.cz/item/CS_URS_2024_01/725210821" TargetMode="External" /><Relationship Id="rId43" Type="http://schemas.openxmlformats.org/officeDocument/2006/relationships/hyperlink" Target="https://podminky.urs.cz/item/CS_URS_2024_01/725211603" TargetMode="External" /><Relationship Id="rId44" Type="http://schemas.openxmlformats.org/officeDocument/2006/relationships/hyperlink" Target="https://podminky.urs.cz/item/CS_URS_2024_01/725820801" TargetMode="External" /><Relationship Id="rId45" Type="http://schemas.openxmlformats.org/officeDocument/2006/relationships/hyperlink" Target="https://podminky.urs.cz/item/CS_URS_2024_01/725829121" TargetMode="External" /><Relationship Id="rId46" Type="http://schemas.openxmlformats.org/officeDocument/2006/relationships/hyperlink" Target="https://podminky.urs.cz/item/CS_URS_2024_01/998725121" TargetMode="External" /><Relationship Id="rId47" Type="http://schemas.openxmlformats.org/officeDocument/2006/relationships/hyperlink" Target="https://podminky.urs.cz/item/CS_URS_2024_01/781121011" TargetMode="External" /><Relationship Id="rId48" Type="http://schemas.openxmlformats.org/officeDocument/2006/relationships/hyperlink" Target="https://podminky.urs.cz/item/CS_URS_2024_01/781472216" TargetMode="External" /><Relationship Id="rId49" Type="http://schemas.openxmlformats.org/officeDocument/2006/relationships/hyperlink" Target="https://podminky.urs.cz/item/CS_URS_2024_01/781161021" TargetMode="External" /><Relationship Id="rId50" Type="http://schemas.openxmlformats.org/officeDocument/2006/relationships/hyperlink" Target="https://podminky.urs.cz/item/CS_URS_2024_01/781495115" TargetMode="External" /><Relationship Id="rId51" Type="http://schemas.openxmlformats.org/officeDocument/2006/relationships/hyperlink" Target="https://podminky.urs.cz/item/CS_URS_2024_01/998781121" TargetMode="External" /><Relationship Id="rId52" Type="http://schemas.openxmlformats.org/officeDocument/2006/relationships/hyperlink" Target="https://podminky.urs.cz/item/CS_URS_2024_01/784171101" TargetMode="External" /><Relationship Id="rId53" Type="http://schemas.openxmlformats.org/officeDocument/2006/relationships/hyperlink" Target="https://podminky.urs.cz/item/CS_URS_2024_01/HZS2491" TargetMode="External" /><Relationship Id="rId5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24-014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Správa a údržba silnic, Křečkovská 241/17, Vyškov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a údržba silnic Jihomoravského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ROUND(AS55+AS60,2)</f>
        <v>0</v>
      </c>
      <c r="AT54" s="108">
        <f>ROUND(SUM(AV54:AW54),2)</f>
        <v>0</v>
      </c>
      <c r="AU54" s="109">
        <f>ROUND(AU55+AU60,5)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ROUND(AZ55+AZ60,2)</f>
        <v>0</v>
      </c>
      <c r="BA54" s="108">
        <f>ROUND(BA55+BA60,2)</f>
        <v>0</v>
      </c>
      <c r="BB54" s="108">
        <f>ROUND(BB55+BB60,2)</f>
        <v>0</v>
      </c>
      <c r="BC54" s="108">
        <f>ROUND(BC55+BC60,2)</f>
        <v>0</v>
      </c>
      <c r="BD54" s="110">
        <f>ROUND(BD55+BD60,2)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ROUND(SUM(AG56:AG59),2)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76</v>
      </c>
      <c r="AR55" s="120"/>
      <c r="AS55" s="121">
        <f>ROUND(SUM(AS56:AS59),2)</f>
        <v>0</v>
      </c>
      <c r="AT55" s="122">
        <f>ROUND(SUM(AV55:AW55),2)</f>
        <v>0</v>
      </c>
      <c r="AU55" s="123">
        <f>ROUND(SUM(AU56:AU59),5)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ROUND(SUM(AZ56:AZ59),2)</f>
        <v>0</v>
      </c>
      <c r="BA55" s="122">
        <f>ROUND(SUM(BA56:BA59),2)</f>
        <v>0</v>
      </c>
      <c r="BB55" s="122">
        <f>ROUND(SUM(BB56:BB59),2)</f>
        <v>0</v>
      </c>
      <c r="BC55" s="122">
        <f>ROUND(SUM(BC56:BC59),2)</f>
        <v>0</v>
      </c>
      <c r="BD55" s="124">
        <f>ROUND(SUM(BD56:BD59),2)</f>
        <v>0</v>
      </c>
      <c r="BE55" s="7"/>
      <c r="BS55" s="125" t="s">
        <v>69</v>
      </c>
      <c r="BT55" s="125" t="s">
        <v>77</v>
      </c>
      <c r="BU55" s="125" t="s">
        <v>71</v>
      </c>
      <c r="BV55" s="125" t="s">
        <v>72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4" customFormat="1" ht="16.5" customHeight="1">
      <c r="A56" s="126" t="s">
        <v>80</v>
      </c>
      <c r="B56" s="65"/>
      <c r="C56" s="127"/>
      <c r="D56" s="127"/>
      <c r="E56" s="128" t="s">
        <v>81</v>
      </c>
      <c r="F56" s="128"/>
      <c r="G56" s="128"/>
      <c r="H56" s="128"/>
      <c r="I56" s="128"/>
      <c r="J56" s="127"/>
      <c r="K56" s="128" t="s">
        <v>82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'011 - stavební práce'!J32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'011 - stavební práce'!P107</f>
        <v>0</v>
      </c>
      <c r="AV56" s="132">
        <f>'011 - stavební práce'!J35</f>
        <v>0</v>
      </c>
      <c r="AW56" s="132">
        <f>'011 - stavební práce'!J36</f>
        <v>0</v>
      </c>
      <c r="AX56" s="132">
        <f>'011 - stavební práce'!J37</f>
        <v>0</v>
      </c>
      <c r="AY56" s="132">
        <f>'011 - stavební práce'!J38</f>
        <v>0</v>
      </c>
      <c r="AZ56" s="132">
        <f>'011 - stavební práce'!F35</f>
        <v>0</v>
      </c>
      <c r="BA56" s="132">
        <f>'011 - stavební práce'!F36</f>
        <v>0</v>
      </c>
      <c r="BB56" s="132">
        <f>'011 - stavební práce'!F37</f>
        <v>0</v>
      </c>
      <c r="BC56" s="132">
        <f>'011 - stavební práce'!F38</f>
        <v>0</v>
      </c>
      <c r="BD56" s="134">
        <f>'011 - stavební práce'!F39</f>
        <v>0</v>
      </c>
      <c r="BE56" s="4"/>
      <c r="BT56" s="135" t="s">
        <v>79</v>
      </c>
      <c r="BV56" s="135" t="s">
        <v>72</v>
      </c>
      <c r="BW56" s="135" t="s">
        <v>84</v>
      </c>
      <c r="BX56" s="135" t="s">
        <v>78</v>
      </c>
      <c r="CL56" s="135" t="s">
        <v>19</v>
      </c>
    </row>
    <row r="57" s="4" customFormat="1" ht="16.5" customHeight="1">
      <c r="A57" s="126" t="s">
        <v>80</v>
      </c>
      <c r="B57" s="65"/>
      <c r="C57" s="127"/>
      <c r="D57" s="127"/>
      <c r="E57" s="128" t="s">
        <v>85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'012 - ZTI'!J32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83</v>
      </c>
      <c r="AR57" s="67"/>
      <c r="AS57" s="131">
        <v>0</v>
      </c>
      <c r="AT57" s="132">
        <f>ROUND(SUM(AV57:AW57),2)</f>
        <v>0</v>
      </c>
      <c r="AU57" s="133">
        <f>'012 - ZTI'!P92</f>
        <v>0</v>
      </c>
      <c r="AV57" s="132">
        <f>'012 - ZTI'!J35</f>
        <v>0</v>
      </c>
      <c r="AW57" s="132">
        <f>'012 - ZTI'!J36</f>
        <v>0</v>
      </c>
      <c r="AX57" s="132">
        <f>'012 - ZTI'!J37</f>
        <v>0</v>
      </c>
      <c r="AY57" s="132">
        <f>'012 - ZTI'!J38</f>
        <v>0</v>
      </c>
      <c r="AZ57" s="132">
        <f>'012 - ZTI'!F35</f>
        <v>0</v>
      </c>
      <c r="BA57" s="132">
        <f>'012 - ZTI'!F36</f>
        <v>0</v>
      </c>
      <c r="BB57" s="132">
        <f>'012 - ZTI'!F37</f>
        <v>0</v>
      </c>
      <c r="BC57" s="132">
        <f>'012 - ZTI'!F38</f>
        <v>0</v>
      </c>
      <c r="BD57" s="134">
        <f>'012 - ZTI'!F39</f>
        <v>0</v>
      </c>
      <c r="BE57" s="4"/>
      <c r="BT57" s="135" t="s">
        <v>79</v>
      </c>
      <c r="BV57" s="135" t="s">
        <v>72</v>
      </c>
      <c r="BW57" s="135" t="s">
        <v>87</v>
      </c>
      <c r="BX57" s="135" t="s">
        <v>78</v>
      </c>
      <c r="CL57" s="135" t="s">
        <v>19</v>
      </c>
    </row>
    <row r="58" s="4" customFormat="1" ht="16.5" customHeight="1">
      <c r="A58" s="126" t="s">
        <v>80</v>
      </c>
      <c r="B58" s="65"/>
      <c r="C58" s="127"/>
      <c r="D58" s="127"/>
      <c r="E58" s="128" t="s">
        <v>88</v>
      </c>
      <c r="F58" s="128"/>
      <c r="G58" s="128"/>
      <c r="H58" s="128"/>
      <c r="I58" s="128"/>
      <c r="J58" s="127"/>
      <c r="K58" s="128" t="s">
        <v>89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'013 - EL'!J32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'013 - EL'!P92</f>
        <v>0</v>
      </c>
      <c r="AV58" s="132">
        <f>'013 - EL'!J35</f>
        <v>0</v>
      </c>
      <c r="AW58" s="132">
        <f>'013 - EL'!J36</f>
        <v>0</v>
      </c>
      <c r="AX58" s="132">
        <f>'013 - EL'!J37</f>
        <v>0</v>
      </c>
      <c r="AY58" s="132">
        <f>'013 - EL'!J38</f>
        <v>0</v>
      </c>
      <c r="AZ58" s="132">
        <f>'013 - EL'!F35</f>
        <v>0</v>
      </c>
      <c r="BA58" s="132">
        <f>'013 - EL'!F36</f>
        <v>0</v>
      </c>
      <c r="BB58" s="132">
        <f>'013 - EL'!F37</f>
        <v>0</v>
      </c>
      <c r="BC58" s="132">
        <f>'013 - EL'!F38</f>
        <v>0</v>
      </c>
      <c r="BD58" s="134">
        <f>'013 - EL'!F39</f>
        <v>0</v>
      </c>
      <c r="BE58" s="4"/>
      <c r="BT58" s="135" t="s">
        <v>79</v>
      </c>
      <c r="BV58" s="135" t="s">
        <v>72</v>
      </c>
      <c r="BW58" s="135" t="s">
        <v>90</v>
      </c>
      <c r="BX58" s="135" t="s">
        <v>78</v>
      </c>
      <c r="CL58" s="135" t="s">
        <v>19</v>
      </c>
    </row>
    <row r="59" s="4" customFormat="1" ht="16.5" customHeight="1">
      <c r="A59" s="126" t="s">
        <v>80</v>
      </c>
      <c r="B59" s="65"/>
      <c r="C59" s="127"/>
      <c r="D59" s="127"/>
      <c r="E59" s="128" t="s">
        <v>91</v>
      </c>
      <c r="F59" s="128"/>
      <c r="G59" s="128"/>
      <c r="H59" s="128"/>
      <c r="I59" s="128"/>
      <c r="J59" s="127"/>
      <c r="K59" s="128" t="s">
        <v>92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'014 - VZT'!J32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83</v>
      </c>
      <c r="AR59" s="67"/>
      <c r="AS59" s="131">
        <v>0</v>
      </c>
      <c r="AT59" s="132">
        <f>ROUND(SUM(AV59:AW59),2)</f>
        <v>0</v>
      </c>
      <c r="AU59" s="133">
        <f>'014 - VZT'!P91</f>
        <v>0</v>
      </c>
      <c r="AV59" s="132">
        <f>'014 - VZT'!J35</f>
        <v>0</v>
      </c>
      <c r="AW59" s="132">
        <f>'014 - VZT'!J36</f>
        <v>0</v>
      </c>
      <c r="AX59" s="132">
        <f>'014 - VZT'!J37</f>
        <v>0</v>
      </c>
      <c r="AY59" s="132">
        <f>'014 - VZT'!J38</f>
        <v>0</v>
      </c>
      <c r="AZ59" s="132">
        <f>'014 - VZT'!F35</f>
        <v>0</v>
      </c>
      <c r="BA59" s="132">
        <f>'014 - VZT'!F36</f>
        <v>0</v>
      </c>
      <c r="BB59" s="132">
        <f>'014 - VZT'!F37</f>
        <v>0</v>
      </c>
      <c r="BC59" s="132">
        <f>'014 - VZT'!F38</f>
        <v>0</v>
      </c>
      <c r="BD59" s="134">
        <f>'014 - VZT'!F39</f>
        <v>0</v>
      </c>
      <c r="BE59" s="4"/>
      <c r="BT59" s="135" t="s">
        <v>79</v>
      </c>
      <c r="BV59" s="135" t="s">
        <v>72</v>
      </c>
      <c r="BW59" s="135" t="s">
        <v>93</v>
      </c>
      <c r="BX59" s="135" t="s">
        <v>78</v>
      </c>
      <c r="CL59" s="135" t="s">
        <v>19</v>
      </c>
    </row>
    <row r="60" s="7" customFormat="1" ht="16.5" customHeight="1">
      <c r="A60" s="126" t="s">
        <v>80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8">
        <f>'02 - Výměna vodovodního p...'!J30</f>
        <v>0</v>
      </c>
      <c r="AH60" s="116"/>
      <c r="AI60" s="116"/>
      <c r="AJ60" s="116"/>
      <c r="AK60" s="116"/>
      <c r="AL60" s="116"/>
      <c r="AM60" s="116"/>
      <c r="AN60" s="118">
        <f>SUM(AG60,AT60)</f>
        <v>0</v>
      </c>
      <c r="AO60" s="116"/>
      <c r="AP60" s="116"/>
      <c r="AQ60" s="119" t="s">
        <v>76</v>
      </c>
      <c r="AR60" s="120"/>
      <c r="AS60" s="136">
        <v>0</v>
      </c>
      <c r="AT60" s="137">
        <f>ROUND(SUM(AV60:AW60),2)</f>
        <v>0</v>
      </c>
      <c r="AU60" s="138">
        <f>'02 - Výměna vodovodního p...'!P95</f>
        <v>0</v>
      </c>
      <c r="AV60" s="137">
        <f>'02 - Výměna vodovodního p...'!J33</f>
        <v>0</v>
      </c>
      <c r="AW60" s="137">
        <f>'02 - Výměna vodovodního p...'!J34</f>
        <v>0</v>
      </c>
      <c r="AX60" s="137">
        <f>'02 - Výměna vodovodního p...'!J35</f>
        <v>0</v>
      </c>
      <c r="AY60" s="137">
        <f>'02 - Výměna vodovodního p...'!J36</f>
        <v>0</v>
      </c>
      <c r="AZ60" s="137">
        <f>'02 - Výměna vodovodního p...'!F33</f>
        <v>0</v>
      </c>
      <c r="BA60" s="137">
        <f>'02 - Výměna vodovodního p...'!F34</f>
        <v>0</v>
      </c>
      <c r="BB60" s="137">
        <f>'02 - Výměna vodovodního p...'!F35</f>
        <v>0</v>
      </c>
      <c r="BC60" s="137">
        <f>'02 - Výměna vodovodního p...'!F36</f>
        <v>0</v>
      </c>
      <c r="BD60" s="139">
        <f>'02 - Výměna vodovodního p...'!F37</f>
        <v>0</v>
      </c>
      <c r="BE60" s="7"/>
      <c r="BT60" s="125" t="s">
        <v>77</v>
      </c>
      <c r="BV60" s="125" t="s">
        <v>72</v>
      </c>
      <c r="BW60" s="125" t="s">
        <v>96</v>
      </c>
      <c r="BX60" s="125" t="s">
        <v>5</v>
      </c>
      <c r="CL60" s="125" t="s">
        <v>19</v>
      </c>
      <c r="CM60" s="125" t="s">
        <v>79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KQhWD/tSIu1WbJwJMY9RvJERpeyMStdIpSFEHbN6NC1x0Q1Z3pVHA2Y61suz2avpx8KXt7I7bGqzpdQYTXPJPw==" hashValue="b/D2Nez5VkFX1ByL0XiLoCYVWKKwy3xNEjGgtSxAAZEUfFdFjVueFReMalRMTxz2ajqnnG2B6cknG6ZUPXZLxA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1 - stavební práce'!C2" display="/"/>
    <hyperlink ref="A57" location="'012 - ZTI'!C2" display="/"/>
    <hyperlink ref="A58" location="'013 - EL'!C2" display="/"/>
    <hyperlink ref="A59" location="'014 - VZT'!C2" display="/"/>
    <hyperlink ref="A60" location="'02 - Výměna vodovodního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Správa a údržba silnic, Křečkovská 241/17, Vyškov</v>
      </c>
      <c r="F7" s="144"/>
      <c r="G7" s="144"/>
      <c r="H7" s="144"/>
      <c r="L7" s="22"/>
    </row>
    <row r="8" s="1" customFormat="1" ht="12" customHeight="1">
      <c r="B8" s="22"/>
      <c r="D8" s="144" t="s">
        <v>98</v>
      </c>
      <c r="L8" s="22"/>
    </row>
    <row r="9" s="2" customFormat="1" ht="16.5" customHeight="1">
      <c r="A9" s="40"/>
      <c r="B9" s="46"/>
      <c r="C9" s="40"/>
      <c r="D9" s="40"/>
      <c r="E9" s="145" t="s">
        <v>99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20. 4. 2024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ROUND(J107,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ROUND((SUM(BE107:BE382)),  2)</f>
        <v>0</v>
      </c>
      <c r="G35" s="40"/>
      <c r="H35" s="40"/>
      <c r="I35" s="159">
        <v>0.20999999999999999</v>
      </c>
      <c r="J35" s="158">
        <f>ROUND(((SUM(BE107:BE382))*I35),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ROUND((SUM(BF107:BF382)),  2)</f>
        <v>0</v>
      </c>
      <c r="G36" s="40"/>
      <c r="H36" s="40"/>
      <c r="I36" s="159">
        <v>0.12</v>
      </c>
      <c r="J36" s="158">
        <f>ROUND(((SUM(BF107:BF382))*I36),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ROUND((SUM(BG107:BG382)),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ROUND((SUM(BH107:BH382)),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ROUND((SUM(BI107:BI382)),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Správa a údržba silnic, Křečkovská 241/17, Vyškov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011 - stavební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20. 4. 2024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a údržba silnic Jihomoravského kraje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J107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J108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107</v>
      </c>
      <c r="E65" s="184"/>
      <c r="F65" s="184"/>
      <c r="G65" s="184"/>
      <c r="H65" s="184"/>
      <c r="I65" s="184"/>
      <c r="J65" s="185">
        <f>J109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108</v>
      </c>
      <c r="E66" s="184"/>
      <c r="F66" s="184"/>
      <c r="G66" s="184"/>
      <c r="H66" s="184"/>
      <c r="I66" s="184"/>
      <c r="J66" s="185">
        <f>J110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109</v>
      </c>
      <c r="E67" s="184"/>
      <c r="F67" s="184"/>
      <c r="G67" s="184"/>
      <c r="H67" s="184"/>
      <c r="I67" s="184"/>
      <c r="J67" s="185">
        <f>J122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110</v>
      </c>
      <c r="E68" s="184"/>
      <c r="F68" s="184"/>
      <c r="G68" s="184"/>
      <c r="H68" s="184"/>
      <c r="I68" s="184"/>
      <c r="J68" s="185">
        <f>J123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111</v>
      </c>
      <c r="E69" s="184"/>
      <c r="F69" s="184"/>
      <c r="G69" s="184"/>
      <c r="H69" s="184"/>
      <c r="I69" s="184"/>
      <c r="J69" s="185">
        <f>J161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2"/>
      <c r="C70" s="127"/>
      <c r="D70" s="183" t="s">
        <v>112</v>
      </c>
      <c r="E70" s="184"/>
      <c r="F70" s="184"/>
      <c r="G70" s="184"/>
      <c r="H70" s="184"/>
      <c r="I70" s="184"/>
      <c r="J70" s="185">
        <f>J167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113</v>
      </c>
      <c r="E71" s="184"/>
      <c r="F71" s="184"/>
      <c r="G71" s="184"/>
      <c r="H71" s="184"/>
      <c r="I71" s="184"/>
      <c r="J71" s="185">
        <f>J173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2"/>
      <c r="C72" s="127"/>
      <c r="D72" s="183" t="s">
        <v>114</v>
      </c>
      <c r="E72" s="184"/>
      <c r="F72" s="184"/>
      <c r="G72" s="184"/>
      <c r="H72" s="184"/>
      <c r="I72" s="184"/>
      <c r="J72" s="185">
        <f>J174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2"/>
      <c r="C73" s="127"/>
      <c r="D73" s="183" t="s">
        <v>115</v>
      </c>
      <c r="E73" s="184"/>
      <c r="F73" s="184"/>
      <c r="G73" s="184"/>
      <c r="H73" s="184"/>
      <c r="I73" s="184"/>
      <c r="J73" s="185">
        <f>J177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2"/>
      <c r="C74" s="127"/>
      <c r="D74" s="183" t="s">
        <v>116</v>
      </c>
      <c r="E74" s="184"/>
      <c r="F74" s="184"/>
      <c r="G74" s="184"/>
      <c r="H74" s="184"/>
      <c r="I74" s="184"/>
      <c r="J74" s="185">
        <f>J181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2"/>
      <c r="C75" s="127"/>
      <c r="D75" s="183" t="s">
        <v>117</v>
      </c>
      <c r="E75" s="184"/>
      <c r="F75" s="184"/>
      <c r="G75" s="184"/>
      <c r="H75" s="184"/>
      <c r="I75" s="184"/>
      <c r="J75" s="185">
        <f>J200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118</v>
      </c>
      <c r="E76" s="184"/>
      <c r="F76" s="184"/>
      <c r="G76" s="184"/>
      <c r="H76" s="184"/>
      <c r="I76" s="184"/>
      <c r="J76" s="185">
        <f>J223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119</v>
      </c>
      <c r="E77" s="184"/>
      <c r="F77" s="184"/>
      <c r="G77" s="184"/>
      <c r="H77" s="184"/>
      <c r="I77" s="184"/>
      <c r="J77" s="185">
        <f>J234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6"/>
      <c r="C78" s="177"/>
      <c r="D78" s="178" t="s">
        <v>120</v>
      </c>
      <c r="E78" s="179"/>
      <c r="F78" s="179"/>
      <c r="G78" s="179"/>
      <c r="H78" s="179"/>
      <c r="I78" s="179"/>
      <c r="J78" s="180">
        <f>J237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82"/>
      <c r="C79" s="127"/>
      <c r="D79" s="183" t="s">
        <v>121</v>
      </c>
      <c r="E79" s="184"/>
      <c r="F79" s="184"/>
      <c r="G79" s="184"/>
      <c r="H79" s="184"/>
      <c r="I79" s="184"/>
      <c r="J79" s="185">
        <f>J238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122</v>
      </c>
      <c r="E80" s="184"/>
      <c r="F80" s="184"/>
      <c r="G80" s="184"/>
      <c r="H80" s="184"/>
      <c r="I80" s="184"/>
      <c r="J80" s="185">
        <f>J240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123</v>
      </c>
      <c r="E81" s="184"/>
      <c r="F81" s="184"/>
      <c r="G81" s="184"/>
      <c r="H81" s="184"/>
      <c r="I81" s="184"/>
      <c r="J81" s="185">
        <f>J263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124</v>
      </c>
      <c r="E82" s="184"/>
      <c r="F82" s="184"/>
      <c r="G82" s="184"/>
      <c r="H82" s="184"/>
      <c r="I82" s="184"/>
      <c r="J82" s="185">
        <f>J284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125</v>
      </c>
      <c r="E83" s="184"/>
      <c r="F83" s="184"/>
      <c r="G83" s="184"/>
      <c r="H83" s="184"/>
      <c r="I83" s="184"/>
      <c r="J83" s="185">
        <f>J307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126</v>
      </c>
      <c r="E84" s="184"/>
      <c r="F84" s="184"/>
      <c r="G84" s="184"/>
      <c r="H84" s="184"/>
      <c r="I84" s="184"/>
      <c r="J84" s="185">
        <f>J356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127</v>
      </c>
      <c r="E85" s="184"/>
      <c r="F85" s="184"/>
      <c r="G85" s="184"/>
      <c r="H85" s="184"/>
      <c r="I85" s="184"/>
      <c r="J85" s="185">
        <f>J369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61"/>
      <c r="C87" s="62"/>
      <c r="D87" s="62"/>
      <c r="E87" s="62"/>
      <c r="F87" s="62"/>
      <c r="G87" s="62"/>
      <c r="H87" s="62"/>
      <c r="I87" s="62"/>
      <c r="J87" s="62"/>
      <c r="K87" s="6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91" s="2" customFormat="1" ht="6.96" customHeight="1">
      <c r="A91" s="40"/>
      <c r="B91" s="63"/>
      <c r="C91" s="64"/>
      <c r="D91" s="64"/>
      <c r="E91" s="64"/>
      <c r="F91" s="64"/>
      <c r="G91" s="64"/>
      <c r="H91" s="64"/>
      <c r="I91" s="64"/>
      <c r="J91" s="64"/>
      <c r="K91" s="64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4.96" customHeight="1">
      <c r="A92" s="40"/>
      <c r="B92" s="41"/>
      <c r="C92" s="25" t="s">
        <v>128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16</v>
      </c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6.5" customHeight="1">
      <c r="A95" s="40"/>
      <c r="B95" s="41"/>
      <c r="C95" s="42"/>
      <c r="D95" s="42"/>
      <c r="E95" s="171" t="str">
        <f>E7</f>
        <v>Správa a údržba silnic, Křečkovská 241/17, Vyškov</v>
      </c>
      <c r="F95" s="34"/>
      <c r="G95" s="34"/>
      <c r="H95" s="34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" customFormat="1" ht="12" customHeight="1">
      <c r="B96" s="23"/>
      <c r="C96" s="34" t="s">
        <v>98</v>
      </c>
      <c r="D96" s="24"/>
      <c r="E96" s="24"/>
      <c r="F96" s="24"/>
      <c r="G96" s="24"/>
      <c r="H96" s="24"/>
      <c r="I96" s="24"/>
      <c r="J96" s="24"/>
      <c r="K96" s="24"/>
      <c r="L96" s="22"/>
    </row>
    <row r="97" s="2" customFormat="1" ht="16.5" customHeight="1">
      <c r="A97" s="40"/>
      <c r="B97" s="41"/>
      <c r="C97" s="42"/>
      <c r="D97" s="42"/>
      <c r="E97" s="171" t="s">
        <v>99</v>
      </c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100</v>
      </c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71" t="str">
        <f>E11</f>
        <v>011 - stavební práce</v>
      </c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21</v>
      </c>
      <c r="D101" s="42"/>
      <c r="E101" s="42"/>
      <c r="F101" s="29" t="str">
        <f>F14</f>
        <v xml:space="preserve"> </v>
      </c>
      <c r="G101" s="42"/>
      <c r="H101" s="42"/>
      <c r="I101" s="34" t="s">
        <v>23</v>
      </c>
      <c r="J101" s="74" t="str">
        <f>IF(J14="","",J14)</f>
        <v>20. 4. 2024</v>
      </c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4" t="s">
        <v>25</v>
      </c>
      <c r="D103" s="42"/>
      <c r="E103" s="42"/>
      <c r="F103" s="29" t="str">
        <f>E17</f>
        <v>Správa a údržba silnic Jihomoravského kraje</v>
      </c>
      <c r="G103" s="42"/>
      <c r="H103" s="42"/>
      <c r="I103" s="34" t="s">
        <v>31</v>
      </c>
      <c r="J103" s="38" t="str">
        <f>E23</f>
        <v xml:space="preserve"> 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4" t="s">
        <v>29</v>
      </c>
      <c r="D104" s="42"/>
      <c r="E104" s="42"/>
      <c r="F104" s="29" t="str">
        <f>IF(E20="","",E20)</f>
        <v>Vyplň údaj</v>
      </c>
      <c r="G104" s="42"/>
      <c r="H104" s="42"/>
      <c r="I104" s="34" t="s">
        <v>33</v>
      </c>
      <c r="J104" s="38" t="str">
        <f>E26</f>
        <v xml:space="preserve"> 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0.32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1" customFormat="1" ht="29.28" customHeight="1">
      <c r="A106" s="187"/>
      <c r="B106" s="188"/>
      <c r="C106" s="189" t="s">
        <v>129</v>
      </c>
      <c r="D106" s="190" t="s">
        <v>55</v>
      </c>
      <c r="E106" s="190" t="s">
        <v>51</v>
      </c>
      <c r="F106" s="190" t="s">
        <v>52</v>
      </c>
      <c r="G106" s="190" t="s">
        <v>130</v>
      </c>
      <c r="H106" s="190" t="s">
        <v>131</v>
      </c>
      <c r="I106" s="190" t="s">
        <v>132</v>
      </c>
      <c r="J106" s="190" t="s">
        <v>104</v>
      </c>
      <c r="K106" s="191" t="s">
        <v>133</v>
      </c>
      <c r="L106" s="192"/>
      <c r="M106" s="94" t="s">
        <v>19</v>
      </c>
      <c r="N106" s="95" t="s">
        <v>40</v>
      </c>
      <c r="O106" s="95" t="s">
        <v>134</v>
      </c>
      <c r="P106" s="95" t="s">
        <v>135</v>
      </c>
      <c r="Q106" s="95" t="s">
        <v>136</v>
      </c>
      <c r="R106" s="95" t="s">
        <v>137</v>
      </c>
      <c r="S106" s="95" t="s">
        <v>138</v>
      </c>
      <c r="T106" s="96" t="s">
        <v>139</v>
      </c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</row>
    <row r="107" s="2" customFormat="1" ht="22.8" customHeight="1">
      <c r="A107" s="40"/>
      <c r="B107" s="41"/>
      <c r="C107" s="101" t="s">
        <v>140</v>
      </c>
      <c r="D107" s="42"/>
      <c r="E107" s="42"/>
      <c r="F107" s="42"/>
      <c r="G107" s="42"/>
      <c r="H107" s="42"/>
      <c r="I107" s="42"/>
      <c r="J107" s="193">
        <f>BK107</f>
        <v>0</v>
      </c>
      <c r="K107" s="42"/>
      <c r="L107" s="46"/>
      <c r="M107" s="97"/>
      <c r="N107" s="194"/>
      <c r="O107" s="98"/>
      <c r="P107" s="195">
        <f>P108+P237</f>
        <v>0</v>
      </c>
      <c r="Q107" s="98"/>
      <c r="R107" s="195">
        <f>R108+R237</f>
        <v>5.3917777599999983</v>
      </c>
      <c r="S107" s="98"/>
      <c r="T107" s="196">
        <f>T108+T237</f>
        <v>9.8697410000000012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69</v>
      </c>
      <c r="AU107" s="19" t="s">
        <v>105</v>
      </c>
      <c r="BK107" s="197">
        <f>BK108+BK237</f>
        <v>0</v>
      </c>
    </row>
    <row r="108" s="12" customFormat="1" ht="25.92" customHeight="1">
      <c r="A108" s="12"/>
      <c r="B108" s="198"/>
      <c r="C108" s="199"/>
      <c r="D108" s="200" t="s">
        <v>69</v>
      </c>
      <c r="E108" s="201" t="s">
        <v>141</v>
      </c>
      <c r="F108" s="201" t="s">
        <v>142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P109+P122+P173+P223+P234</f>
        <v>0</v>
      </c>
      <c r="Q108" s="206"/>
      <c r="R108" s="207">
        <f>R109+R122+R173+R223+R234</f>
        <v>3.612801549999999</v>
      </c>
      <c r="S108" s="206"/>
      <c r="T108" s="208">
        <f>T109+T122+T173+T223+T234</f>
        <v>9.7691410000000012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77</v>
      </c>
      <c r="AT108" s="210" t="s">
        <v>69</v>
      </c>
      <c r="AU108" s="210" t="s">
        <v>70</v>
      </c>
      <c r="AY108" s="209" t="s">
        <v>143</v>
      </c>
      <c r="BK108" s="211">
        <f>BK109+BK122+BK173+BK223+BK234</f>
        <v>0</v>
      </c>
    </row>
    <row r="109" s="12" customFormat="1" ht="22.8" customHeight="1">
      <c r="A109" s="12"/>
      <c r="B109" s="198"/>
      <c r="C109" s="199"/>
      <c r="D109" s="200" t="s">
        <v>69</v>
      </c>
      <c r="E109" s="212" t="s">
        <v>144</v>
      </c>
      <c r="F109" s="212" t="s">
        <v>145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P110</f>
        <v>0</v>
      </c>
      <c r="Q109" s="206"/>
      <c r="R109" s="207">
        <f>R110</f>
        <v>0.28490294999999999</v>
      </c>
      <c r="S109" s="206"/>
      <c r="T109" s="208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77</v>
      </c>
      <c r="AT109" s="210" t="s">
        <v>69</v>
      </c>
      <c r="AU109" s="210" t="s">
        <v>77</v>
      </c>
      <c r="AY109" s="209" t="s">
        <v>143</v>
      </c>
      <c r="BK109" s="211">
        <f>BK110</f>
        <v>0</v>
      </c>
    </row>
    <row r="110" s="12" customFormat="1" ht="20.88" customHeight="1">
      <c r="A110" s="12"/>
      <c r="B110" s="198"/>
      <c r="C110" s="199"/>
      <c r="D110" s="200" t="s">
        <v>69</v>
      </c>
      <c r="E110" s="212" t="s">
        <v>146</v>
      </c>
      <c r="F110" s="212" t="s">
        <v>147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SUM(P111:P121)</f>
        <v>0</v>
      </c>
      <c r="Q110" s="206"/>
      <c r="R110" s="207">
        <f>SUM(R111:R121)</f>
        <v>0.28490294999999999</v>
      </c>
      <c r="S110" s="206"/>
      <c r="T110" s="208">
        <f>SUM(T111:T121)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77</v>
      </c>
      <c r="AT110" s="210" t="s">
        <v>69</v>
      </c>
      <c r="AU110" s="210" t="s">
        <v>79</v>
      </c>
      <c r="AY110" s="209" t="s">
        <v>143</v>
      </c>
      <c r="BK110" s="211">
        <f>SUM(BK111:BK121)</f>
        <v>0</v>
      </c>
    </row>
    <row r="111" s="2" customFormat="1" ht="21.75" customHeight="1">
      <c r="A111" s="40"/>
      <c r="B111" s="41"/>
      <c r="C111" s="214" t="s">
        <v>77</v>
      </c>
      <c r="D111" s="214" t="s">
        <v>148</v>
      </c>
      <c r="E111" s="215" t="s">
        <v>149</v>
      </c>
      <c r="F111" s="216" t="s">
        <v>150</v>
      </c>
      <c r="G111" s="217" t="s">
        <v>151</v>
      </c>
      <c r="H111" s="218">
        <v>4</v>
      </c>
      <c r="I111" s="219"/>
      <c r="J111" s="220">
        <f>ROUND(I111*H111,2)</f>
        <v>0</v>
      </c>
      <c r="K111" s="216" t="s">
        <v>152</v>
      </c>
      <c r="L111" s="46"/>
      <c r="M111" s="221" t="s">
        <v>19</v>
      </c>
      <c r="N111" s="222" t="s">
        <v>41</v>
      </c>
      <c r="O111" s="86"/>
      <c r="P111" s="223">
        <f>O111*H111</f>
        <v>0</v>
      </c>
      <c r="Q111" s="223">
        <v>0.0068799999999999998</v>
      </c>
      <c r="R111" s="223">
        <f>Q111*H111</f>
        <v>0.027519999999999999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153</v>
      </c>
      <c r="AT111" s="225" t="s">
        <v>148</v>
      </c>
      <c r="AU111" s="225" t="s">
        <v>144</v>
      </c>
      <c r="AY111" s="19" t="s">
        <v>143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77</v>
      </c>
      <c r="BK111" s="226">
        <f>ROUND(I111*H111,2)</f>
        <v>0</v>
      </c>
      <c r="BL111" s="19" t="s">
        <v>153</v>
      </c>
      <c r="BM111" s="225" t="s">
        <v>154</v>
      </c>
    </row>
    <row r="112" s="2" customFormat="1">
      <c r="A112" s="40"/>
      <c r="B112" s="41"/>
      <c r="C112" s="42"/>
      <c r="D112" s="227" t="s">
        <v>155</v>
      </c>
      <c r="E112" s="42"/>
      <c r="F112" s="228" t="s">
        <v>156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155</v>
      </c>
      <c r="AU112" s="19" t="s">
        <v>144</v>
      </c>
    </row>
    <row r="113" s="13" customFormat="1">
      <c r="A113" s="13"/>
      <c r="B113" s="232"/>
      <c r="C113" s="233"/>
      <c r="D113" s="234" t="s">
        <v>157</v>
      </c>
      <c r="E113" s="235" t="s">
        <v>19</v>
      </c>
      <c r="F113" s="236" t="s">
        <v>158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157</v>
      </c>
      <c r="AU113" s="242" t="s">
        <v>144</v>
      </c>
      <c r="AV113" s="13" t="s">
        <v>77</v>
      </c>
      <c r="AW113" s="13" t="s">
        <v>32</v>
      </c>
      <c r="AX113" s="13" t="s">
        <v>70</v>
      </c>
      <c r="AY113" s="242" t="s">
        <v>143</v>
      </c>
    </row>
    <row r="114" s="14" customFormat="1">
      <c r="A114" s="14"/>
      <c r="B114" s="243"/>
      <c r="C114" s="244"/>
      <c r="D114" s="234" t="s">
        <v>157</v>
      </c>
      <c r="E114" s="245" t="s">
        <v>19</v>
      </c>
      <c r="F114" s="246" t="s">
        <v>153</v>
      </c>
      <c r="G114" s="244"/>
      <c r="H114" s="247">
        <v>4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157</v>
      </c>
      <c r="AU114" s="253" t="s">
        <v>144</v>
      </c>
      <c r="AV114" s="14" t="s">
        <v>79</v>
      </c>
      <c r="AW114" s="14" t="s">
        <v>32</v>
      </c>
      <c r="AX114" s="14" t="s">
        <v>77</v>
      </c>
      <c r="AY114" s="253" t="s">
        <v>143</v>
      </c>
    </row>
    <row r="115" s="2" customFormat="1" ht="16.5" customHeight="1">
      <c r="A115" s="40"/>
      <c r="B115" s="41"/>
      <c r="C115" s="254" t="s">
        <v>79</v>
      </c>
      <c r="D115" s="254" t="s">
        <v>159</v>
      </c>
      <c r="E115" s="255" t="s">
        <v>160</v>
      </c>
      <c r="F115" s="256" t="s">
        <v>161</v>
      </c>
      <c r="G115" s="257" t="s">
        <v>151</v>
      </c>
      <c r="H115" s="258">
        <v>4</v>
      </c>
      <c r="I115" s="259"/>
      <c r="J115" s="260">
        <f>ROUND(I115*H115,2)</f>
        <v>0</v>
      </c>
      <c r="K115" s="256" t="s">
        <v>162</v>
      </c>
      <c r="L115" s="261"/>
      <c r="M115" s="262" t="s">
        <v>19</v>
      </c>
      <c r="N115" s="263" t="s">
        <v>41</v>
      </c>
      <c r="O115" s="86"/>
      <c r="P115" s="223">
        <f>O115*H115</f>
        <v>0</v>
      </c>
      <c r="Q115" s="223">
        <v>0.042000000000000003</v>
      </c>
      <c r="R115" s="223">
        <f>Q115*H115</f>
        <v>0.16800000000000001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163</v>
      </c>
      <c r="AT115" s="225" t="s">
        <v>159</v>
      </c>
      <c r="AU115" s="225" t="s">
        <v>144</v>
      </c>
      <c r="AY115" s="19" t="s">
        <v>143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77</v>
      </c>
      <c r="BK115" s="226">
        <f>ROUND(I115*H115,2)</f>
        <v>0</v>
      </c>
      <c r="BL115" s="19" t="s">
        <v>153</v>
      </c>
      <c r="BM115" s="225" t="s">
        <v>164</v>
      </c>
    </row>
    <row r="116" s="2" customFormat="1" ht="33" customHeight="1">
      <c r="A116" s="40"/>
      <c r="B116" s="41"/>
      <c r="C116" s="214" t="s">
        <v>144</v>
      </c>
      <c r="D116" s="214" t="s">
        <v>148</v>
      </c>
      <c r="E116" s="215" t="s">
        <v>165</v>
      </c>
      <c r="F116" s="216" t="s">
        <v>166</v>
      </c>
      <c r="G116" s="217" t="s">
        <v>167</v>
      </c>
      <c r="H116" s="218">
        <v>1.2</v>
      </c>
      <c r="I116" s="219"/>
      <c r="J116" s="220">
        <f>ROUND(I116*H116,2)</f>
        <v>0</v>
      </c>
      <c r="K116" s="216" t="s">
        <v>152</v>
      </c>
      <c r="L116" s="46"/>
      <c r="M116" s="221" t="s">
        <v>19</v>
      </c>
      <c r="N116" s="222" t="s">
        <v>41</v>
      </c>
      <c r="O116" s="86"/>
      <c r="P116" s="223">
        <f>O116*H116</f>
        <v>0</v>
      </c>
      <c r="Q116" s="223">
        <v>0.00038000000000000002</v>
      </c>
      <c r="R116" s="223">
        <f>Q116*H116</f>
        <v>0.00045600000000000003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153</v>
      </c>
      <c r="AT116" s="225" t="s">
        <v>148</v>
      </c>
      <c r="AU116" s="225" t="s">
        <v>144</v>
      </c>
      <c r="AY116" s="19" t="s">
        <v>143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153</v>
      </c>
      <c r="BM116" s="225" t="s">
        <v>168</v>
      </c>
    </row>
    <row r="117" s="2" customFormat="1">
      <c r="A117" s="40"/>
      <c r="B117" s="41"/>
      <c r="C117" s="42"/>
      <c r="D117" s="227" t="s">
        <v>155</v>
      </c>
      <c r="E117" s="42"/>
      <c r="F117" s="228" t="s">
        <v>169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155</v>
      </c>
      <c r="AU117" s="19" t="s">
        <v>144</v>
      </c>
    </row>
    <row r="118" s="2" customFormat="1" ht="49.05" customHeight="1">
      <c r="A118" s="40"/>
      <c r="B118" s="41"/>
      <c r="C118" s="214" t="s">
        <v>153</v>
      </c>
      <c r="D118" s="214" t="s">
        <v>148</v>
      </c>
      <c r="E118" s="215" t="s">
        <v>170</v>
      </c>
      <c r="F118" s="216" t="s">
        <v>171</v>
      </c>
      <c r="G118" s="217" t="s">
        <v>172</v>
      </c>
      <c r="H118" s="218">
        <v>1.4350000000000001</v>
      </c>
      <c r="I118" s="219"/>
      <c r="J118" s="220">
        <f>ROUND(I118*H118,2)</f>
        <v>0</v>
      </c>
      <c r="K118" s="216" t="s">
        <v>152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0.061969999999999997</v>
      </c>
      <c r="R118" s="223">
        <f>Q118*H118</f>
        <v>0.088926950000000005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153</v>
      </c>
      <c r="AT118" s="225" t="s">
        <v>148</v>
      </c>
      <c r="AU118" s="225" t="s">
        <v>144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77</v>
      </c>
      <c r="BK118" s="226">
        <f>ROUND(I118*H118,2)</f>
        <v>0</v>
      </c>
      <c r="BL118" s="19" t="s">
        <v>153</v>
      </c>
      <c r="BM118" s="225" t="s">
        <v>173</v>
      </c>
    </row>
    <row r="119" s="2" customFormat="1">
      <c r="A119" s="40"/>
      <c r="B119" s="41"/>
      <c r="C119" s="42"/>
      <c r="D119" s="227" t="s">
        <v>155</v>
      </c>
      <c r="E119" s="42"/>
      <c r="F119" s="228" t="s">
        <v>174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155</v>
      </c>
      <c r="AU119" s="19" t="s">
        <v>144</v>
      </c>
    </row>
    <row r="120" s="13" customFormat="1">
      <c r="A120" s="13"/>
      <c r="B120" s="232"/>
      <c r="C120" s="233"/>
      <c r="D120" s="234" t="s">
        <v>157</v>
      </c>
      <c r="E120" s="235" t="s">
        <v>19</v>
      </c>
      <c r="F120" s="236" t="s">
        <v>175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157</v>
      </c>
      <c r="AU120" s="242" t="s">
        <v>144</v>
      </c>
      <c r="AV120" s="13" t="s">
        <v>77</v>
      </c>
      <c r="AW120" s="13" t="s">
        <v>32</v>
      </c>
      <c r="AX120" s="13" t="s">
        <v>70</v>
      </c>
      <c r="AY120" s="242" t="s">
        <v>143</v>
      </c>
    </row>
    <row r="121" s="14" customFormat="1">
      <c r="A121" s="14"/>
      <c r="B121" s="243"/>
      <c r="C121" s="244"/>
      <c r="D121" s="234" t="s">
        <v>157</v>
      </c>
      <c r="E121" s="245" t="s">
        <v>19</v>
      </c>
      <c r="F121" s="246" t="s">
        <v>176</v>
      </c>
      <c r="G121" s="244"/>
      <c r="H121" s="247">
        <v>1.4350000000000001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157</v>
      </c>
      <c r="AU121" s="253" t="s">
        <v>144</v>
      </c>
      <c r="AV121" s="14" t="s">
        <v>79</v>
      </c>
      <c r="AW121" s="14" t="s">
        <v>32</v>
      </c>
      <c r="AX121" s="14" t="s">
        <v>77</v>
      </c>
      <c r="AY121" s="253" t="s">
        <v>143</v>
      </c>
    </row>
    <row r="122" s="12" customFormat="1" ht="22.8" customHeight="1">
      <c r="A122" s="12"/>
      <c r="B122" s="198"/>
      <c r="C122" s="199"/>
      <c r="D122" s="200" t="s">
        <v>69</v>
      </c>
      <c r="E122" s="212" t="s">
        <v>177</v>
      </c>
      <c r="F122" s="212" t="s">
        <v>178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P123+P161+P167</f>
        <v>0</v>
      </c>
      <c r="Q122" s="206"/>
      <c r="R122" s="207">
        <f>R123+R161+R167</f>
        <v>3.3253485999999994</v>
      </c>
      <c r="S122" s="206"/>
      <c r="T122" s="208">
        <f>T123+T161+T167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77</v>
      </c>
      <c r="AT122" s="210" t="s">
        <v>69</v>
      </c>
      <c r="AU122" s="210" t="s">
        <v>77</v>
      </c>
      <c r="AY122" s="209" t="s">
        <v>143</v>
      </c>
      <c r="BK122" s="211">
        <f>BK123+BK161+BK167</f>
        <v>0</v>
      </c>
    </row>
    <row r="123" s="12" customFormat="1" ht="20.88" customHeight="1">
      <c r="A123" s="12"/>
      <c r="B123" s="198"/>
      <c r="C123" s="199"/>
      <c r="D123" s="200" t="s">
        <v>69</v>
      </c>
      <c r="E123" s="212" t="s">
        <v>179</v>
      </c>
      <c r="F123" s="212" t="s">
        <v>180</v>
      </c>
      <c r="G123" s="199"/>
      <c r="H123" s="199"/>
      <c r="I123" s="202"/>
      <c r="J123" s="213">
        <f>BK123</f>
        <v>0</v>
      </c>
      <c r="K123" s="199"/>
      <c r="L123" s="204"/>
      <c r="M123" s="205"/>
      <c r="N123" s="206"/>
      <c r="O123" s="206"/>
      <c r="P123" s="207">
        <f>SUM(P124:P160)</f>
        <v>0</v>
      </c>
      <c r="Q123" s="206"/>
      <c r="R123" s="207">
        <f>SUM(R124:R160)</f>
        <v>1.9940785999999999</v>
      </c>
      <c r="S123" s="206"/>
      <c r="T123" s="208">
        <f>SUM(T124:T160)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77</v>
      </c>
      <c r="AT123" s="210" t="s">
        <v>69</v>
      </c>
      <c r="AU123" s="210" t="s">
        <v>79</v>
      </c>
      <c r="AY123" s="209" t="s">
        <v>143</v>
      </c>
      <c r="BK123" s="211">
        <f>SUM(BK124:BK160)</f>
        <v>0</v>
      </c>
    </row>
    <row r="124" s="2" customFormat="1" ht="21.75" customHeight="1">
      <c r="A124" s="40"/>
      <c r="B124" s="41"/>
      <c r="C124" s="214" t="s">
        <v>181</v>
      </c>
      <c r="D124" s="214" t="s">
        <v>148</v>
      </c>
      <c r="E124" s="215" t="s">
        <v>182</v>
      </c>
      <c r="F124" s="216" t="s">
        <v>183</v>
      </c>
      <c r="G124" s="217" t="s">
        <v>172</v>
      </c>
      <c r="H124" s="218">
        <v>7.5</v>
      </c>
      <c r="I124" s="219"/>
      <c r="J124" s="220">
        <f>ROUND(I124*H124,2)</f>
        <v>0</v>
      </c>
      <c r="K124" s="216" t="s">
        <v>152</v>
      </c>
      <c r="L124" s="46"/>
      <c r="M124" s="221" t="s">
        <v>19</v>
      </c>
      <c r="N124" s="222" t="s">
        <v>41</v>
      </c>
      <c r="O124" s="86"/>
      <c r="P124" s="223">
        <f>O124*H124</f>
        <v>0</v>
      </c>
      <c r="Q124" s="223">
        <v>0.056000000000000001</v>
      </c>
      <c r="R124" s="223">
        <f>Q124*H124</f>
        <v>0.41999999999999998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153</v>
      </c>
      <c r="AT124" s="225" t="s">
        <v>148</v>
      </c>
      <c r="AU124" s="225" t="s">
        <v>144</v>
      </c>
      <c r="AY124" s="19" t="s">
        <v>143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77</v>
      </c>
      <c r="BK124" s="226">
        <f>ROUND(I124*H124,2)</f>
        <v>0</v>
      </c>
      <c r="BL124" s="19" t="s">
        <v>153</v>
      </c>
      <c r="BM124" s="225" t="s">
        <v>184</v>
      </c>
    </row>
    <row r="125" s="2" customFormat="1">
      <c r="A125" s="40"/>
      <c r="B125" s="41"/>
      <c r="C125" s="42"/>
      <c r="D125" s="227" t="s">
        <v>155</v>
      </c>
      <c r="E125" s="42"/>
      <c r="F125" s="228" t="s">
        <v>185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155</v>
      </c>
      <c r="AU125" s="19" t="s">
        <v>144</v>
      </c>
    </row>
    <row r="126" s="13" customFormat="1">
      <c r="A126" s="13"/>
      <c r="B126" s="232"/>
      <c r="C126" s="233"/>
      <c r="D126" s="234" t="s">
        <v>157</v>
      </c>
      <c r="E126" s="235" t="s">
        <v>19</v>
      </c>
      <c r="F126" s="236" t="s">
        <v>186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157</v>
      </c>
      <c r="AU126" s="242" t="s">
        <v>144</v>
      </c>
      <c r="AV126" s="13" t="s">
        <v>77</v>
      </c>
      <c r="AW126" s="13" t="s">
        <v>32</v>
      </c>
      <c r="AX126" s="13" t="s">
        <v>70</v>
      </c>
      <c r="AY126" s="242" t="s">
        <v>143</v>
      </c>
    </row>
    <row r="127" s="14" customFormat="1">
      <c r="A127" s="14"/>
      <c r="B127" s="243"/>
      <c r="C127" s="244"/>
      <c r="D127" s="234" t="s">
        <v>157</v>
      </c>
      <c r="E127" s="245" t="s">
        <v>19</v>
      </c>
      <c r="F127" s="246" t="s">
        <v>187</v>
      </c>
      <c r="G127" s="244"/>
      <c r="H127" s="247">
        <v>4.5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157</v>
      </c>
      <c r="AU127" s="253" t="s">
        <v>144</v>
      </c>
      <c r="AV127" s="14" t="s">
        <v>79</v>
      </c>
      <c r="AW127" s="14" t="s">
        <v>32</v>
      </c>
      <c r="AX127" s="14" t="s">
        <v>70</v>
      </c>
      <c r="AY127" s="253" t="s">
        <v>143</v>
      </c>
    </row>
    <row r="128" s="13" customFormat="1">
      <c r="A128" s="13"/>
      <c r="B128" s="232"/>
      <c r="C128" s="233"/>
      <c r="D128" s="234" t="s">
        <v>157</v>
      </c>
      <c r="E128" s="235" t="s">
        <v>19</v>
      </c>
      <c r="F128" s="236" t="s">
        <v>188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157</v>
      </c>
      <c r="AU128" s="242" t="s">
        <v>144</v>
      </c>
      <c r="AV128" s="13" t="s">
        <v>77</v>
      </c>
      <c r="AW128" s="13" t="s">
        <v>32</v>
      </c>
      <c r="AX128" s="13" t="s">
        <v>70</v>
      </c>
      <c r="AY128" s="242" t="s">
        <v>143</v>
      </c>
    </row>
    <row r="129" s="14" customFormat="1">
      <c r="A129" s="14"/>
      <c r="B129" s="243"/>
      <c r="C129" s="244"/>
      <c r="D129" s="234" t="s">
        <v>157</v>
      </c>
      <c r="E129" s="245" t="s">
        <v>19</v>
      </c>
      <c r="F129" s="246" t="s">
        <v>189</v>
      </c>
      <c r="G129" s="244"/>
      <c r="H129" s="247">
        <v>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157</v>
      </c>
      <c r="AU129" s="253" t="s">
        <v>144</v>
      </c>
      <c r="AV129" s="14" t="s">
        <v>79</v>
      </c>
      <c r="AW129" s="14" t="s">
        <v>32</v>
      </c>
      <c r="AX129" s="14" t="s">
        <v>70</v>
      </c>
      <c r="AY129" s="253" t="s">
        <v>143</v>
      </c>
    </row>
    <row r="130" s="15" customFormat="1">
      <c r="A130" s="15"/>
      <c r="B130" s="264"/>
      <c r="C130" s="265"/>
      <c r="D130" s="234" t="s">
        <v>157</v>
      </c>
      <c r="E130" s="266" t="s">
        <v>19</v>
      </c>
      <c r="F130" s="267" t="s">
        <v>190</v>
      </c>
      <c r="G130" s="265"/>
      <c r="H130" s="268">
        <v>7.5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4" t="s">
        <v>157</v>
      </c>
      <c r="AU130" s="274" t="s">
        <v>144</v>
      </c>
      <c r="AV130" s="15" t="s">
        <v>153</v>
      </c>
      <c r="AW130" s="15" t="s">
        <v>32</v>
      </c>
      <c r="AX130" s="15" t="s">
        <v>77</v>
      </c>
      <c r="AY130" s="274" t="s">
        <v>143</v>
      </c>
    </row>
    <row r="131" s="2" customFormat="1" ht="37.8" customHeight="1">
      <c r="A131" s="40"/>
      <c r="B131" s="41"/>
      <c r="C131" s="214" t="s">
        <v>177</v>
      </c>
      <c r="D131" s="214" t="s">
        <v>148</v>
      </c>
      <c r="E131" s="215" t="s">
        <v>191</v>
      </c>
      <c r="F131" s="216" t="s">
        <v>192</v>
      </c>
      <c r="G131" s="217" t="s">
        <v>172</v>
      </c>
      <c r="H131" s="218">
        <v>63.902000000000001</v>
      </c>
      <c r="I131" s="219"/>
      <c r="J131" s="220">
        <f>ROUND(I131*H131,2)</f>
        <v>0</v>
      </c>
      <c r="K131" s="216" t="s">
        <v>152</v>
      </c>
      <c r="L131" s="46"/>
      <c r="M131" s="221" t="s">
        <v>19</v>
      </c>
      <c r="N131" s="222" t="s">
        <v>41</v>
      </c>
      <c r="O131" s="86"/>
      <c r="P131" s="223">
        <f>O131*H131</f>
        <v>0</v>
      </c>
      <c r="Q131" s="223">
        <v>0.015400000000000001</v>
      </c>
      <c r="R131" s="223">
        <f>Q131*H131</f>
        <v>0.98409080000000004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153</v>
      </c>
      <c r="AT131" s="225" t="s">
        <v>148</v>
      </c>
      <c r="AU131" s="225" t="s">
        <v>144</v>
      </c>
      <c r="AY131" s="19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77</v>
      </c>
      <c r="BK131" s="226">
        <f>ROUND(I131*H131,2)</f>
        <v>0</v>
      </c>
      <c r="BL131" s="19" t="s">
        <v>153</v>
      </c>
      <c r="BM131" s="225" t="s">
        <v>193</v>
      </c>
    </row>
    <row r="132" s="2" customFormat="1">
      <c r="A132" s="40"/>
      <c r="B132" s="41"/>
      <c r="C132" s="42"/>
      <c r="D132" s="227" t="s">
        <v>155</v>
      </c>
      <c r="E132" s="42"/>
      <c r="F132" s="228" t="s">
        <v>194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155</v>
      </c>
      <c r="AU132" s="19" t="s">
        <v>144</v>
      </c>
    </row>
    <row r="133" s="14" customFormat="1">
      <c r="A133" s="14"/>
      <c r="B133" s="243"/>
      <c r="C133" s="244"/>
      <c r="D133" s="234" t="s">
        <v>157</v>
      </c>
      <c r="E133" s="245" t="s">
        <v>19</v>
      </c>
      <c r="F133" s="246" t="s">
        <v>195</v>
      </c>
      <c r="G133" s="244"/>
      <c r="H133" s="247">
        <v>19.5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157</v>
      </c>
      <c r="AU133" s="253" t="s">
        <v>144</v>
      </c>
      <c r="AV133" s="14" t="s">
        <v>79</v>
      </c>
      <c r="AW133" s="14" t="s">
        <v>32</v>
      </c>
      <c r="AX133" s="14" t="s">
        <v>70</v>
      </c>
      <c r="AY133" s="253" t="s">
        <v>143</v>
      </c>
    </row>
    <row r="134" s="14" customFormat="1">
      <c r="A134" s="14"/>
      <c r="B134" s="243"/>
      <c r="C134" s="244"/>
      <c r="D134" s="234" t="s">
        <v>157</v>
      </c>
      <c r="E134" s="245" t="s">
        <v>19</v>
      </c>
      <c r="F134" s="246" t="s">
        <v>196</v>
      </c>
      <c r="G134" s="244"/>
      <c r="H134" s="247">
        <v>15.33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157</v>
      </c>
      <c r="AU134" s="253" t="s">
        <v>144</v>
      </c>
      <c r="AV134" s="14" t="s">
        <v>79</v>
      </c>
      <c r="AW134" s="14" t="s">
        <v>32</v>
      </c>
      <c r="AX134" s="14" t="s">
        <v>70</v>
      </c>
      <c r="AY134" s="253" t="s">
        <v>143</v>
      </c>
    </row>
    <row r="135" s="14" customFormat="1">
      <c r="A135" s="14"/>
      <c r="B135" s="243"/>
      <c r="C135" s="244"/>
      <c r="D135" s="234" t="s">
        <v>157</v>
      </c>
      <c r="E135" s="245" t="s">
        <v>19</v>
      </c>
      <c r="F135" s="246" t="s">
        <v>197</v>
      </c>
      <c r="G135" s="244"/>
      <c r="H135" s="247">
        <v>18.640000000000001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157</v>
      </c>
      <c r="AU135" s="253" t="s">
        <v>144</v>
      </c>
      <c r="AV135" s="14" t="s">
        <v>79</v>
      </c>
      <c r="AW135" s="14" t="s">
        <v>32</v>
      </c>
      <c r="AX135" s="14" t="s">
        <v>70</v>
      </c>
      <c r="AY135" s="253" t="s">
        <v>143</v>
      </c>
    </row>
    <row r="136" s="14" customFormat="1">
      <c r="A136" s="14"/>
      <c r="B136" s="243"/>
      <c r="C136" s="244"/>
      <c r="D136" s="234" t="s">
        <v>157</v>
      </c>
      <c r="E136" s="245" t="s">
        <v>19</v>
      </c>
      <c r="F136" s="246" t="s">
        <v>198</v>
      </c>
      <c r="G136" s="244"/>
      <c r="H136" s="247">
        <v>9.3119999999999994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157</v>
      </c>
      <c r="AU136" s="253" t="s">
        <v>144</v>
      </c>
      <c r="AV136" s="14" t="s">
        <v>79</v>
      </c>
      <c r="AW136" s="14" t="s">
        <v>32</v>
      </c>
      <c r="AX136" s="14" t="s">
        <v>70</v>
      </c>
      <c r="AY136" s="253" t="s">
        <v>143</v>
      </c>
    </row>
    <row r="137" s="14" customFormat="1">
      <c r="A137" s="14"/>
      <c r="B137" s="243"/>
      <c r="C137" s="244"/>
      <c r="D137" s="234" t="s">
        <v>157</v>
      </c>
      <c r="E137" s="245" t="s">
        <v>19</v>
      </c>
      <c r="F137" s="246" t="s">
        <v>199</v>
      </c>
      <c r="G137" s="244"/>
      <c r="H137" s="247">
        <v>1.1200000000000001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157</v>
      </c>
      <c r="AU137" s="253" t="s">
        <v>144</v>
      </c>
      <c r="AV137" s="14" t="s">
        <v>79</v>
      </c>
      <c r="AW137" s="14" t="s">
        <v>32</v>
      </c>
      <c r="AX137" s="14" t="s">
        <v>70</v>
      </c>
      <c r="AY137" s="253" t="s">
        <v>143</v>
      </c>
    </row>
    <row r="138" s="15" customFormat="1">
      <c r="A138" s="15"/>
      <c r="B138" s="264"/>
      <c r="C138" s="265"/>
      <c r="D138" s="234" t="s">
        <v>157</v>
      </c>
      <c r="E138" s="266" t="s">
        <v>19</v>
      </c>
      <c r="F138" s="267" t="s">
        <v>190</v>
      </c>
      <c r="G138" s="265"/>
      <c r="H138" s="268">
        <v>63.902000000000001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4" t="s">
        <v>157</v>
      </c>
      <c r="AU138" s="274" t="s">
        <v>144</v>
      </c>
      <c r="AV138" s="15" t="s">
        <v>153</v>
      </c>
      <c r="AW138" s="15" t="s">
        <v>32</v>
      </c>
      <c r="AX138" s="15" t="s">
        <v>77</v>
      </c>
      <c r="AY138" s="274" t="s">
        <v>143</v>
      </c>
    </row>
    <row r="139" s="2" customFormat="1" ht="44.25" customHeight="1">
      <c r="A139" s="40"/>
      <c r="B139" s="41"/>
      <c r="C139" s="214" t="s">
        <v>200</v>
      </c>
      <c r="D139" s="214" t="s">
        <v>148</v>
      </c>
      <c r="E139" s="215" t="s">
        <v>201</v>
      </c>
      <c r="F139" s="216" t="s">
        <v>202</v>
      </c>
      <c r="G139" s="217" t="s">
        <v>172</v>
      </c>
      <c r="H139" s="218">
        <v>63.902000000000001</v>
      </c>
      <c r="I139" s="219"/>
      <c r="J139" s="220">
        <f>ROUND(I139*H139,2)</f>
        <v>0</v>
      </c>
      <c r="K139" s="216" t="s">
        <v>152</v>
      </c>
      <c r="L139" s="46"/>
      <c r="M139" s="221" t="s">
        <v>19</v>
      </c>
      <c r="N139" s="222" t="s">
        <v>41</v>
      </c>
      <c r="O139" s="86"/>
      <c r="P139" s="223">
        <f>O139*H139</f>
        <v>0</v>
      </c>
      <c r="Q139" s="223">
        <v>0.0079000000000000008</v>
      </c>
      <c r="R139" s="223">
        <f>Q139*H139</f>
        <v>0.5048258000000001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153</v>
      </c>
      <c r="AT139" s="225" t="s">
        <v>148</v>
      </c>
      <c r="AU139" s="225" t="s">
        <v>144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77</v>
      </c>
      <c r="BK139" s="226">
        <f>ROUND(I139*H139,2)</f>
        <v>0</v>
      </c>
      <c r="BL139" s="19" t="s">
        <v>153</v>
      </c>
      <c r="BM139" s="225" t="s">
        <v>203</v>
      </c>
    </row>
    <row r="140" s="2" customFormat="1">
      <c r="A140" s="40"/>
      <c r="B140" s="41"/>
      <c r="C140" s="42"/>
      <c r="D140" s="227" t="s">
        <v>155</v>
      </c>
      <c r="E140" s="42"/>
      <c r="F140" s="228" t="s">
        <v>204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155</v>
      </c>
      <c r="AU140" s="19" t="s">
        <v>144</v>
      </c>
    </row>
    <row r="141" s="2" customFormat="1" ht="24.15" customHeight="1">
      <c r="A141" s="40"/>
      <c r="B141" s="41"/>
      <c r="C141" s="214" t="s">
        <v>163</v>
      </c>
      <c r="D141" s="214" t="s">
        <v>148</v>
      </c>
      <c r="E141" s="215" t="s">
        <v>205</v>
      </c>
      <c r="F141" s="216" t="s">
        <v>206</v>
      </c>
      <c r="G141" s="217" t="s">
        <v>172</v>
      </c>
      <c r="H141" s="218">
        <v>12.054</v>
      </c>
      <c r="I141" s="219"/>
      <c r="J141" s="220">
        <f>ROUND(I141*H141,2)</f>
        <v>0</v>
      </c>
      <c r="K141" s="216" t="s">
        <v>152</v>
      </c>
      <c r="L141" s="46"/>
      <c r="M141" s="221" t="s">
        <v>19</v>
      </c>
      <c r="N141" s="222" t="s">
        <v>41</v>
      </c>
      <c r="O141" s="86"/>
      <c r="P141" s="223">
        <f>O141*H141</f>
        <v>0</v>
      </c>
      <c r="Q141" s="223">
        <v>0.0030000000000000001</v>
      </c>
      <c r="R141" s="223">
        <f>Q141*H141</f>
        <v>0.036162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153</v>
      </c>
      <c r="AT141" s="225" t="s">
        <v>148</v>
      </c>
      <c r="AU141" s="225" t="s">
        <v>144</v>
      </c>
      <c r="AY141" s="19" t="s">
        <v>143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77</v>
      </c>
      <c r="BK141" s="226">
        <f>ROUND(I141*H141,2)</f>
        <v>0</v>
      </c>
      <c r="BL141" s="19" t="s">
        <v>153</v>
      </c>
      <c r="BM141" s="225" t="s">
        <v>207</v>
      </c>
    </row>
    <row r="142" s="2" customFormat="1">
      <c r="A142" s="40"/>
      <c r="B142" s="41"/>
      <c r="C142" s="42"/>
      <c r="D142" s="227" t="s">
        <v>155</v>
      </c>
      <c r="E142" s="42"/>
      <c r="F142" s="228" t="s">
        <v>208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155</v>
      </c>
      <c r="AU142" s="19" t="s">
        <v>144</v>
      </c>
    </row>
    <row r="143" s="14" customFormat="1">
      <c r="A143" s="14"/>
      <c r="B143" s="243"/>
      <c r="C143" s="244"/>
      <c r="D143" s="234" t="s">
        <v>157</v>
      </c>
      <c r="E143" s="245" t="s">
        <v>19</v>
      </c>
      <c r="F143" s="246" t="s">
        <v>209</v>
      </c>
      <c r="G143" s="244"/>
      <c r="H143" s="247">
        <v>4.1399999999999997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157</v>
      </c>
      <c r="AU143" s="253" t="s">
        <v>144</v>
      </c>
      <c r="AV143" s="14" t="s">
        <v>79</v>
      </c>
      <c r="AW143" s="14" t="s">
        <v>32</v>
      </c>
      <c r="AX143" s="14" t="s">
        <v>70</v>
      </c>
      <c r="AY143" s="253" t="s">
        <v>143</v>
      </c>
    </row>
    <row r="144" s="14" customFormat="1">
      <c r="A144" s="14"/>
      <c r="B144" s="243"/>
      <c r="C144" s="244"/>
      <c r="D144" s="234" t="s">
        <v>157</v>
      </c>
      <c r="E144" s="245" t="s">
        <v>19</v>
      </c>
      <c r="F144" s="246" t="s">
        <v>210</v>
      </c>
      <c r="G144" s="244"/>
      <c r="H144" s="247">
        <v>7.242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157</v>
      </c>
      <c r="AU144" s="253" t="s">
        <v>144</v>
      </c>
      <c r="AV144" s="14" t="s">
        <v>79</v>
      </c>
      <c r="AW144" s="14" t="s">
        <v>32</v>
      </c>
      <c r="AX144" s="14" t="s">
        <v>70</v>
      </c>
      <c r="AY144" s="253" t="s">
        <v>143</v>
      </c>
    </row>
    <row r="145" s="14" customFormat="1">
      <c r="A145" s="14"/>
      <c r="B145" s="243"/>
      <c r="C145" s="244"/>
      <c r="D145" s="234" t="s">
        <v>157</v>
      </c>
      <c r="E145" s="245" t="s">
        <v>19</v>
      </c>
      <c r="F145" s="246" t="s">
        <v>211</v>
      </c>
      <c r="G145" s="244"/>
      <c r="H145" s="247">
        <v>0.67200000000000004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157</v>
      </c>
      <c r="AU145" s="253" t="s">
        <v>144</v>
      </c>
      <c r="AV145" s="14" t="s">
        <v>79</v>
      </c>
      <c r="AW145" s="14" t="s">
        <v>32</v>
      </c>
      <c r="AX145" s="14" t="s">
        <v>70</v>
      </c>
      <c r="AY145" s="253" t="s">
        <v>143</v>
      </c>
    </row>
    <row r="146" s="15" customFormat="1">
      <c r="A146" s="15"/>
      <c r="B146" s="264"/>
      <c r="C146" s="265"/>
      <c r="D146" s="234" t="s">
        <v>157</v>
      </c>
      <c r="E146" s="266" t="s">
        <v>19</v>
      </c>
      <c r="F146" s="267" t="s">
        <v>190</v>
      </c>
      <c r="G146" s="265"/>
      <c r="H146" s="268">
        <v>12.054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157</v>
      </c>
      <c r="AU146" s="274" t="s">
        <v>144</v>
      </c>
      <c r="AV146" s="15" t="s">
        <v>153</v>
      </c>
      <c r="AW146" s="15" t="s">
        <v>32</v>
      </c>
      <c r="AX146" s="15" t="s">
        <v>77</v>
      </c>
      <c r="AY146" s="274" t="s">
        <v>143</v>
      </c>
    </row>
    <row r="147" s="2" customFormat="1" ht="24.15" customHeight="1">
      <c r="A147" s="40"/>
      <c r="B147" s="41"/>
      <c r="C147" s="214" t="s">
        <v>212</v>
      </c>
      <c r="D147" s="214" t="s">
        <v>148</v>
      </c>
      <c r="E147" s="215" t="s">
        <v>213</v>
      </c>
      <c r="F147" s="216" t="s">
        <v>214</v>
      </c>
      <c r="G147" s="217" t="s">
        <v>172</v>
      </c>
      <c r="H147" s="218">
        <v>1.2250000000000001</v>
      </c>
      <c r="I147" s="219"/>
      <c r="J147" s="220">
        <f>ROUND(I147*H147,2)</f>
        <v>0</v>
      </c>
      <c r="K147" s="216" t="s">
        <v>152</v>
      </c>
      <c r="L147" s="46"/>
      <c r="M147" s="221" t="s">
        <v>19</v>
      </c>
      <c r="N147" s="222" t="s">
        <v>41</v>
      </c>
      <c r="O147" s="86"/>
      <c r="P147" s="223">
        <f>O147*H147</f>
        <v>0</v>
      </c>
      <c r="Q147" s="223">
        <v>0.033579999999999999</v>
      </c>
      <c r="R147" s="223">
        <f>Q147*H147</f>
        <v>0.041135499999999998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153</v>
      </c>
      <c r="AT147" s="225" t="s">
        <v>148</v>
      </c>
      <c r="AU147" s="225" t="s">
        <v>144</v>
      </c>
      <c r="AY147" s="19" t="s">
        <v>143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77</v>
      </c>
      <c r="BK147" s="226">
        <f>ROUND(I147*H147,2)</f>
        <v>0</v>
      </c>
      <c r="BL147" s="19" t="s">
        <v>153</v>
      </c>
      <c r="BM147" s="225" t="s">
        <v>215</v>
      </c>
    </row>
    <row r="148" s="2" customFormat="1">
      <c r="A148" s="40"/>
      <c r="B148" s="41"/>
      <c r="C148" s="42"/>
      <c r="D148" s="227" t="s">
        <v>155</v>
      </c>
      <c r="E148" s="42"/>
      <c r="F148" s="228" t="s">
        <v>216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155</v>
      </c>
      <c r="AU148" s="19" t="s">
        <v>144</v>
      </c>
    </row>
    <row r="149" s="13" customFormat="1">
      <c r="A149" s="13"/>
      <c r="B149" s="232"/>
      <c r="C149" s="233"/>
      <c r="D149" s="234" t="s">
        <v>157</v>
      </c>
      <c r="E149" s="235" t="s">
        <v>19</v>
      </c>
      <c r="F149" s="236" t="s">
        <v>158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157</v>
      </c>
      <c r="AU149" s="242" t="s">
        <v>144</v>
      </c>
      <c r="AV149" s="13" t="s">
        <v>77</v>
      </c>
      <c r="AW149" s="13" t="s">
        <v>32</v>
      </c>
      <c r="AX149" s="13" t="s">
        <v>70</v>
      </c>
      <c r="AY149" s="242" t="s">
        <v>143</v>
      </c>
    </row>
    <row r="150" s="14" customFormat="1">
      <c r="A150" s="14"/>
      <c r="B150" s="243"/>
      <c r="C150" s="244"/>
      <c r="D150" s="234" t="s">
        <v>157</v>
      </c>
      <c r="E150" s="245" t="s">
        <v>19</v>
      </c>
      <c r="F150" s="246" t="s">
        <v>217</v>
      </c>
      <c r="G150" s="244"/>
      <c r="H150" s="247">
        <v>1.2250000000000001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157</v>
      </c>
      <c r="AU150" s="253" t="s">
        <v>144</v>
      </c>
      <c r="AV150" s="14" t="s">
        <v>79</v>
      </c>
      <c r="AW150" s="14" t="s">
        <v>32</v>
      </c>
      <c r="AX150" s="14" t="s">
        <v>77</v>
      </c>
      <c r="AY150" s="253" t="s">
        <v>143</v>
      </c>
    </row>
    <row r="151" s="2" customFormat="1" ht="24.15" customHeight="1">
      <c r="A151" s="40"/>
      <c r="B151" s="41"/>
      <c r="C151" s="214" t="s">
        <v>218</v>
      </c>
      <c r="D151" s="214" t="s">
        <v>148</v>
      </c>
      <c r="E151" s="215" t="s">
        <v>219</v>
      </c>
      <c r="F151" s="216" t="s">
        <v>220</v>
      </c>
      <c r="G151" s="217" t="s">
        <v>167</v>
      </c>
      <c r="H151" s="218">
        <v>4.9000000000000004</v>
      </c>
      <c r="I151" s="219"/>
      <c r="J151" s="220">
        <f>ROUND(I151*H151,2)</f>
        <v>0</v>
      </c>
      <c r="K151" s="216" t="s">
        <v>152</v>
      </c>
      <c r="L151" s="46"/>
      <c r="M151" s="221" t="s">
        <v>19</v>
      </c>
      <c r="N151" s="222" t="s">
        <v>41</v>
      </c>
      <c r="O151" s="86"/>
      <c r="P151" s="223">
        <f>O151*H151</f>
        <v>0</v>
      </c>
      <c r="Q151" s="223">
        <v>0.0015</v>
      </c>
      <c r="R151" s="223">
        <f>Q151*H151</f>
        <v>0.0073500000000000006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153</v>
      </c>
      <c r="AT151" s="225" t="s">
        <v>148</v>
      </c>
      <c r="AU151" s="225" t="s">
        <v>144</v>
      </c>
      <c r="AY151" s="19" t="s">
        <v>143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77</v>
      </c>
      <c r="BK151" s="226">
        <f>ROUND(I151*H151,2)</f>
        <v>0</v>
      </c>
      <c r="BL151" s="19" t="s">
        <v>153</v>
      </c>
      <c r="BM151" s="225" t="s">
        <v>221</v>
      </c>
    </row>
    <row r="152" s="2" customFormat="1">
      <c r="A152" s="40"/>
      <c r="B152" s="41"/>
      <c r="C152" s="42"/>
      <c r="D152" s="227" t="s">
        <v>155</v>
      </c>
      <c r="E152" s="42"/>
      <c r="F152" s="228" t="s">
        <v>222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155</v>
      </c>
      <c r="AU152" s="19" t="s">
        <v>144</v>
      </c>
    </row>
    <row r="153" s="13" customFormat="1">
      <c r="A153" s="13"/>
      <c r="B153" s="232"/>
      <c r="C153" s="233"/>
      <c r="D153" s="234" t="s">
        <v>157</v>
      </c>
      <c r="E153" s="235" t="s">
        <v>19</v>
      </c>
      <c r="F153" s="236" t="s">
        <v>223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157</v>
      </c>
      <c r="AU153" s="242" t="s">
        <v>144</v>
      </c>
      <c r="AV153" s="13" t="s">
        <v>77</v>
      </c>
      <c r="AW153" s="13" t="s">
        <v>32</v>
      </c>
      <c r="AX153" s="13" t="s">
        <v>70</v>
      </c>
      <c r="AY153" s="242" t="s">
        <v>143</v>
      </c>
    </row>
    <row r="154" s="14" customFormat="1">
      <c r="A154" s="14"/>
      <c r="B154" s="243"/>
      <c r="C154" s="244"/>
      <c r="D154" s="234" t="s">
        <v>157</v>
      </c>
      <c r="E154" s="245" t="s">
        <v>19</v>
      </c>
      <c r="F154" s="246" t="s">
        <v>224</v>
      </c>
      <c r="G154" s="244"/>
      <c r="H154" s="247">
        <v>4.9000000000000004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157</v>
      </c>
      <c r="AU154" s="253" t="s">
        <v>144</v>
      </c>
      <c r="AV154" s="14" t="s">
        <v>79</v>
      </c>
      <c r="AW154" s="14" t="s">
        <v>32</v>
      </c>
      <c r="AX154" s="14" t="s">
        <v>77</v>
      </c>
      <c r="AY154" s="253" t="s">
        <v>143</v>
      </c>
    </row>
    <row r="155" s="2" customFormat="1" ht="44.25" customHeight="1">
      <c r="A155" s="40"/>
      <c r="B155" s="41"/>
      <c r="C155" s="214" t="s">
        <v>225</v>
      </c>
      <c r="D155" s="214" t="s">
        <v>148</v>
      </c>
      <c r="E155" s="215" t="s">
        <v>226</v>
      </c>
      <c r="F155" s="216" t="s">
        <v>227</v>
      </c>
      <c r="G155" s="217" t="s">
        <v>167</v>
      </c>
      <c r="H155" s="218">
        <v>4.9000000000000004</v>
      </c>
      <c r="I155" s="219"/>
      <c r="J155" s="220">
        <f>ROUND(I155*H155,2)</f>
        <v>0</v>
      </c>
      <c r="K155" s="216" t="s">
        <v>152</v>
      </c>
      <c r="L155" s="46"/>
      <c r="M155" s="221" t="s">
        <v>19</v>
      </c>
      <c r="N155" s="222" t="s">
        <v>41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153</v>
      </c>
      <c r="AT155" s="225" t="s">
        <v>148</v>
      </c>
      <c r="AU155" s="225" t="s">
        <v>144</v>
      </c>
      <c r="AY155" s="19" t="s">
        <v>143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77</v>
      </c>
      <c r="BK155" s="226">
        <f>ROUND(I155*H155,2)</f>
        <v>0</v>
      </c>
      <c r="BL155" s="19" t="s">
        <v>153</v>
      </c>
      <c r="BM155" s="225" t="s">
        <v>228</v>
      </c>
    </row>
    <row r="156" s="2" customFormat="1">
      <c r="A156" s="40"/>
      <c r="B156" s="41"/>
      <c r="C156" s="42"/>
      <c r="D156" s="227" t="s">
        <v>155</v>
      </c>
      <c r="E156" s="42"/>
      <c r="F156" s="228" t="s">
        <v>229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155</v>
      </c>
      <c r="AU156" s="19" t="s">
        <v>144</v>
      </c>
    </row>
    <row r="157" s="13" customFormat="1">
      <c r="A157" s="13"/>
      <c r="B157" s="232"/>
      <c r="C157" s="233"/>
      <c r="D157" s="234" t="s">
        <v>157</v>
      </c>
      <c r="E157" s="235" t="s">
        <v>19</v>
      </c>
      <c r="F157" s="236" t="s">
        <v>223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157</v>
      </c>
      <c r="AU157" s="242" t="s">
        <v>144</v>
      </c>
      <c r="AV157" s="13" t="s">
        <v>77</v>
      </c>
      <c r="AW157" s="13" t="s">
        <v>32</v>
      </c>
      <c r="AX157" s="13" t="s">
        <v>70</v>
      </c>
      <c r="AY157" s="242" t="s">
        <v>143</v>
      </c>
    </row>
    <row r="158" s="14" customFormat="1">
      <c r="A158" s="14"/>
      <c r="B158" s="243"/>
      <c r="C158" s="244"/>
      <c r="D158" s="234" t="s">
        <v>157</v>
      </c>
      <c r="E158" s="245" t="s">
        <v>19</v>
      </c>
      <c r="F158" s="246" t="s">
        <v>224</v>
      </c>
      <c r="G158" s="244"/>
      <c r="H158" s="247">
        <v>4.9000000000000004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157</v>
      </c>
      <c r="AU158" s="253" t="s">
        <v>144</v>
      </c>
      <c r="AV158" s="14" t="s">
        <v>79</v>
      </c>
      <c r="AW158" s="14" t="s">
        <v>32</v>
      </c>
      <c r="AX158" s="14" t="s">
        <v>77</v>
      </c>
      <c r="AY158" s="253" t="s">
        <v>143</v>
      </c>
    </row>
    <row r="159" s="2" customFormat="1" ht="24.15" customHeight="1">
      <c r="A159" s="40"/>
      <c r="B159" s="41"/>
      <c r="C159" s="254" t="s">
        <v>8</v>
      </c>
      <c r="D159" s="254" t="s">
        <v>159</v>
      </c>
      <c r="E159" s="255" t="s">
        <v>230</v>
      </c>
      <c r="F159" s="256" t="s">
        <v>231</v>
      </c>
      <c r="G159" s="257" t="s">
        <v>167</v>
      </c>
      <c r="H159" s="258">
        <v>5.1449999999999996</v>
      </c>
      <c r="I159" s="259"/>
      <c r="J159" s="260">
        <f>ROUND(I159*H159,2)</f>
        <v>0</v>
      </c>
      <c r="K159" s="256" t="s">
        <v>152</v>
      </c>
      <c r="L159" s="261"/>
      <c r="M159" s="262" t="s">
        <v>19</v>
      </c>
      <c r="N159" s="263" t="s">
        <v>41</v>
      </c>
      <c r="O159" s="86"/>
      <c r="P159" s="223">
        <f>O159*H159</f>
        <v>0</v>
      </c>
      <c r="Q159" s="223">
        <v>0.00010000000000000001</v>
      </c>
      <c r="R159" s="223">
        <f>Q159*H159</f>
        <v>0.00051449999999999998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163</v>
      </c>
      <c r="AT159" s="225" t="s">
        <v>159</v>
      </c>
      <c r="AU159" s="225" t="s">
        <v>144</v>
      </c>
      <c r="AY159" s="19" t="s">
        <v>143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77</v>
      </c>
      <c r="BK159" s="226">
        <f>ROUND(I159*H159,2)</f>
        <v>0</v>
      </c>
      <c r="BL159" s="19" t="s">
        <v>153</v>
      </c>
      <c r="BM159" s="225" t="s">
        <v>232</v>
      </c>
    </row>
    <row r="160" s="14" customFormat="1">
      <c r="A160" s="14"/>
      <c r="B160" s="243"/>
      <c r="C160" s="244"/>
      <c r="D160" s="234" t="s">
        <v>157</v>
      </c>
      <c r="E160" s="244"/>
      <c r="F160" s="246" t="s">
        <v>233</v>
      </c>
      <c r="G160" s="244"/>
      <c r="H160" s="247">
        <v>5.1449999999999996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157</v>
      </c>
      <c r="AU160" s="253" t="s">
        <v>144</v>
      </c>
      <c r="AV160" s="14" t="s">
        <v>79</v>
      </c>
      <c r="AW160" s="14" t="s">
        <v>4</v>
      </c>
      <c r="AX160" s="14" t="s">
        <v>77</v>
      </c>
      <c r="AY160" s="253" t="s">
        <v>143</v>
      </c>
    </row>
    <row r="161" s="12" customFormat="1" ht="20.88" customHeight="1">
      <c r="A161" s="12"/>
      <c r="B161" s="198"/>
      <c r="C161" s="199"/>
      <c r="D161" s="200" t="s">
        <v>69</v>
      </c>
      <c r="E161" s="212" t="s">
        <v>234</v>
      </c>
      <c r="F161" s="212" t="s">
        <v>235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SUM(P162:P166)</f>
        <v>0</v>
      </c>
      <c r="Q161" s="206"/>
      <c r="R161" s="207">
        <f>SUM(R162:R166)</f>
        <v>1.2721799999999999</v>
      </c>
      <c r="S161" s="206"/>
      <c r="T161" s="208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77</v>
      </c>
      <c r="AT161" s="210" t="s">
        <v>69</v>
      </c>
      <c r="AU161" s="210" t="s">
        <v>79</v>
      </c>
      <c r="AY161" s="209" t="s">
        <v>143</v>
      </c>
      <c r="BK161" s="211">
        <f>SUM(BK162:BK166)</f>
        <v>0</v>
      </c>
    </row>
    <row r="162" s="2" customFormat="1" ht="33" customHeight="1">
      <c r="A162" s="40"/>
      <c r="B162" s="41"/>
      <c r="C162" s="214" t="s">
        <v>236</v>
      </c>
      <c r="D162" s="214" t="s">
        <v>148</v>
      </c>
      <c r="E162" s="215" t="s">
        <v>237</v>
      </c>
      <c r="F162" s="216" t="s">
        <v>238</v>
      </c>
      <c r="G162" s="217" t="s">
        <v>172</v>
      </c>
      <c r="H162" s="218">
        <v>12.116</v>
      </c>
      <c r="I162" s="219"/>
      <c r="J162" s="220">
        <f>ROUND(I162*H162,2)</f>
        <v>0</v>
      </c>
      <c r="K162" s="216" t="s">
        <v>152</v>
      </c>
      <c r="L162" s="46"/>
      <c r="M162" s="221" t="s">
        <v>19</v>
      </c>
      <c r="N162" s="222" t="s">
        <v>41</v>
      </c>
      <c r="O162" s="86"/>
      <c r="P162" s="223">
        <f>O162*H162</f>
        <v>0</v>
      </c>
      <c r="Q162" s="223">
        <v>0.105</v>
      </c>
      <c r="R162" s="223">
        <f>Q162*H162</f>
        <v>1.2721799999999999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153</v>
      </c>
      <c r="AT162" s="225" t="s">
        <v>148</v>
      </c>
      <c r="AU162" s="225" t="s">
        <v>144</v>
      </c>
      <c r="AY162" s="19" t="s">
        <v>143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77</v>
      </c>
      <c r="BK162" s="226">
        <f>ROUND(I162*H162,2)</f>
        <v>0</v>
      </c>
      <c r="BL162" s="19" t="s">
        <v>153</v>
      </c>
      <c r="BM162" s="225" t="s">
        <v>239</v>
      </c>
    </row>
    <row r="163" s="2" customFormat="1">
      <c r="A163" s="40"/>
      <c r="B163" s="41"/>
      <c r="C163" s="42"/>
      <c r="D163" s="227" t="s">
        <v>155</v>
      </c>
      <c r="E163" s="42"/>
      <c r="F163" s="228" t="s">
        <v>240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155</v>
      </c>
      <c r="AU163" s="19" t="s">
        <v>144</v>
      </c>
    </row>
    <row r="164" s="14" customFormat="1">
      <c r="A164" s="14"/>
      <c r="B164" s="243"/>
      <c r="C164" s="244"/>
      <c r="D164" s="234" t="s">
        <v>157</v>
      </c>
      <c r="E164" s="245" t="s">
        <v>19</v>
      </c>
      <c r="F164" s="246" t="s">
        <v>241</v>
      </c>
      <c r="G164" s="244"/>
      <c r="H164" s="247">
        <v>11.656000000000001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157</v>
      </c>
      <c r="AU164" s="253" t="s">
        <v>144</v>
      </c>
      <c r="AV164" s="14" t="s">
        <v>79</v>
      </c>
      <c r="AW164" s="14" t="s">
        <v>32</v>
      </c>
      <c r="AX164" s="14" t="s">
        <v>70</v>
      </c>
      <c r="AY164" s="253" t="s">
        <v>143</v>
      </c>
    </row>
    <row r="165" s="14" customFormat="1">
      <c r="A165" s="14"/>
      <c r="B165" s="243"/>
      <c r="C165" s="244"/>
      <c r="D165" s="234" t="s">
        <v>157</v>
      </c>
      <c r="E165" s="245" t="s">
        <v>19</v>
      </c>
      <c r="F165" s="246" t="s">
        <v>242</v>
      </c>
      <c r="G165" s="244"/>
      <c r="H165" s="247">
        <v>0.46000000000000002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157</v>
      </c>
      <c r="AU165" s="253" t="s">
        <v>144</v>
      </c>
      <c r="AV165" s="14" t="s">
        <v>79</v>
      </c>
      <c r="AW165" s="14" t="s">
        <v>32</v>
      </c>
      <c r="AX165" s="14" t="s">
        <v>70</v>
      </c>
      <c r="AY165" s="253" t="s">
        <v>143</v>
      </c>
    </row>
    <row r="166" s="15" customFormat="1">
      <c r="A166" s="15"/>
      <c r="B166" s="264"/>
      <c r="C166" s="265"/>
      <c r="D166" s="234" t="s">
        <v>157</v>
      </c>
      <c r="E166" s="266" t="s">
        <v>19</v>
      </c>
      <c r="F166" s="267" t="s">
        <v>190</v>
      </c>
      <c r="G166" s="265"/>
      <c r="H166" s="268">
        <v>12.116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157</v>
      </c>
      <c r="AU166" s="274" t="s">
        <v>144</v>
      </c>
      <c r="AV166" s="15" t="s">
        <v>153</v>
      </c>
      <c r="AW166" s="15" t="s">
        <v>32</v>
      </c>
      <c r="AX166" s="15" t="s">
        <v>77</v>
      </c>
      <c r="AY166" s="274" t="s">
        <v>143</v>
      </c>
    </row>
    <row r="167" s="12" customFormat="1" ht="20.88" customHeight="1">
      <c r="A167" s="12"/>
      <c r="B167" s="198"/>
      <c r="C167" s="199"/>
      <c r="D167" s="200" t="s">
        <v>69</v>
      </c>
      <c r="E167" s="212" t="s">
        <v>243</v>
      </c>
      <c r="F167" s="212" t="s">
        <v>244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SUM(P168:P172)</f>
        <v>0</v>
      </c>
      <c r="Q167" s="206"/>
      <c r="R167" s="207">
        <f>SUM(R168:R172)</f>
        <v>0.059090000000000004</v>
      </c>
      <c r="S167" s="206"/>
      <c r="T167" s="208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77</v>
      </c>
      <c r="AT167" s="210" t="s">
        <v>69</v>
      </c>
      <c r="AU167" s="210" t="s">
        <v>79</v>
      </c>
      <c r="AY167" s="209" t="s">
        <v>143</v>
      </c>
      <c r="BK167" s="211">
        <f>SUM(BK168:BK172)</f>
        <v>0</v>
      </c>
    </row>
    <row r="168" s="2" customFormat="1" ht="37.8" customHeight="1">
      <c r="A168" s="40"/>
      <c r="B168" s="41"/>
      <c r="C168" s="214" t="s">
        <v>245</v>
      </c>
      <c r="D168" s="214" t="s">
        <v>148</v>
      </c>
      <c r="E168" s="215" t="s">
        <v>246</v>
      </c>
      <c r="F168" s="216" t="s">
        <v>247</v>
      </c>
      <c r="G168" s="217" t="s">
        <v>151</v>
      </c>
      <c r="H168" s="218">
        <v>1</v>
      </c>
      <c r="I168" s="219"/>
      <c r="J168" s="220">
        <f>ROUND(I168*H168,2)</f>
        <v>0</v>
      </c>
      <c r="K168" s="216" t="s">
        <v>152</v>
      </c>
      <c r="L168" s="46"/>
      <c r="M168" s="221" t="s">
        <v>19</v>
      </c>
      <c r="N168" s="222" t="s">
        <v>41</v>
      </c>
      <c r="O168" s="86"/>
      <c r="P168" s="223">
        <f>O168*H168</f>
        <v>0</v>
      </c>
      <c r="Q168" s="223">
        <v>0.04684</v>
      </c>
      <c r="R168" s="223">
        <f>Q168*H168</f>
        <v>0.04684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153</v>
      </c>
      <c r="AT168" s="225" t="s">
        <v>148</v>
      </c>
      <c r="AU168" s="225" t="s">
        <v>144</v>
      </c>
      <c r="AY168" s="19" t="s">
        <v>143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77</v>
      </c>
      <c r="BK168" s="226">
        <f>ROUND(I168*H168,2)</f>
        <v>0</v>
      </c>
      <c r="BL168" s="19" t="s">
        <v>153</v>
      </c>
      <c r="BM168" s="225" t="s">
        <v>248</v>
      </c>
    </row>
    <row r="169" s="2" customFormat="1">
      <c r="A169" s="40"/>
      <c r="B169" s="41"/>
      <c r="C169" s="42"/>
      <c r="D169" s="227" t="s">
        <v>155</v>
      </c>
      <c r="E169" s="42"/>
      <c r="F169" s="228" t="s">
        <v>249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155</v>
      </c>
      <c r="AU169" s="19" t="s">
        <v>144</v>
      </c>
    </row>
    <row r="170" s="13" customFormat="1">
      <c r="A170" s="13"/>
      <c r="B170" s="232"/>
      <c r="C170" s="233"/>
      <c r="D170" s="234" t="s">
        <v>157</v>
      </c>
      <c r="E170" s="235" t="s">
        <v>19</v>
      </c>
      <c r="F170" s="236" t="s">
        <v>158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157</v>
      </c>
      <c r="AU170" s="242" t="s">
        <v>144</v>
      </c>
      <c r="AV170" s="13" t="s">
        <v>77</v>
      </c>
      <c r="AW170" s="13" t="s">
        <v>32</v>
      </c>
      <c r="AX170" s="13" t="s">
        <v>70</v>
      </c>
      <c r="AY170" s="242" t="s">
        <v>143</v>
      </c>
    </row>
    <row r="171" s="14" customFormat="1">
      <c r="A171" s="14"/>
      <c r="B171" s="243"/>
      <c r="C171" s="244"/>
      <c r="D171" s="234" t="s">
        <v>157</v>
      </c>
      <c r="E171" s="245" t="s">
        <v>19</v>
      </c>
      <c r="F171" s="246" t="s">
        <v>77</v>
      </c>
      <c r="G171" s="244"/>
      <c r="H171" s="247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157</v>
      </c>
      <c r="AU171" s="253" t="s">
        <v>144</v>
      </c>
      <c r="AV171" s="14" t="s">
        <v>79</v>
      </c>
      <c r="AW171" s="14" t="s">
        <v>32</v>
      </c>
      <c r="AX171" s="14" t="s">
        <v>77</v>
      </c>
      <c r="AY171" s="253" t="s">
        <v>143</v>
      </c>
    </row>
    <row r="172" s="2" customFormat="1" ht="24.15" customHeight="1">
      <c r="A172" s="40"/>
      <c r="B172" s="41"/>
      <c r="C172" s="254" t="s">
        <v>250</v>
      </c>
      <c r="D172" s="254" t="s">
        <v>159</v>
      </c>
      <c r="E172" s="255" t="s">
        <v>251</v>
      </c>
      <c r="F172" s="256" t="s">
        <v>252</v>
      </c>
      <c r="G172" s="257" t="s">
        <v>151</v>
      </c>
      <c r="H172" s="258">
        <v>1</v>
      </c>
      <c r="I172" s="259"/>
      <c r="J172" s="260">
        <f>ROUND(I172*H172,2)</f>
        <v>0</v>
      </c>
      <c r="K172" s="256" t="s">
        <v>152</v>
      </c>
      <c r="L172" s="261"/>
      <c r="M172" s="262" t="s">
        <v>19</v>
      </c>
      <c r="N172" s="263" t="s">
        <v>41</v>
      </c>
      <c r="O172" s="86"/>
      <c r="P172" s="223">
        <f>O172*H172</f>
        <v>0</v>
      </c>
      <c r="Q172" s="223">
        <v>0.012250000000000001</v>
      </c>
      <c r="R172" s="223">
        <f>Q172*H172</f>
        <v>0.012250000000000001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163</v>
      </c>
      <c r="AT172" s="225" t="s">
        <v>159</v>
      </c>
      <c r="AU172" s="225" t="s">
        <v>144</v>
      </c>
      <c r="AY172" s="19" t="s">
        <v>143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77</v>
      </c>
      <c r="BK172" s="226">
        <f>ROUND(I172*H172,2)</f>
        <v>0</v>
      </c>
      <c r="BL172" s="19" t="s">
        <v>153</v>
      </c>
      <c r="BM172" s="225" t="s">
        <v>253</v>
      </c>
    </row>
    <row r="173" s="12" customFormat="1" ht="22.8" customHeight="1">
      <c r="A173" s="12"/>
      <c r="B173" s="198"/>
      <c r="C173" s="199"/>
      <c r="D173" s="200" t="s">
        <v>69</v>
      </c>
      <c r="E173" s="212" t="s">
        <v>212</v>
      </c>
      <c r="F173" s="212" t="s">
        <v>254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P174+P177+P181+P200</f>
        <v>0</v>
      </c>
      <c r="Q173" s="206"/>
      <c r="R173" s="207">
        <f>R174+R177+R181+R200</f>
        <v>0.0025500000000000002</v>
      </c>
      <c r="S173" s="206"/>
      <c r="T173" s="208">
        <f>T174+T177+T181+T200</f>
        <v>9.7691410000000012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77</v>
      </c>
      <c r="AT173" s="210" t="s">
        <v>69</v>
      </c>
      <c r="AU173" s="210" t="s">
        <v>77</v>
      </c>
      <c r="AY173" s="209" t="s">
        <v>143</v>
      </c>
      <c r="BK173" s="211">
        <f>BK174+BK177+BK181+BK200</f>
        <v>0</v>
      </c>
    </row>
    <row r="174" s="12" customFormat="1" ht="20.88" customHeight="1">
      <c r="A174" s="12"/>
      <c r="B174" s="198"/>
      <c r="C174" s="199"/>
      <c r="D174" s="200" t="s">
        <v>69</v>
      </c>
      <c r="E174" s="212" t="s">
        <v>255</v>
      </c>
      <c r="F174" s="212" t="s">
        <v>256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SUM(P175:P176)</f>
        <v>0</v>
      </c>
      <c r="Q174" s="206"/>
      <c r="R174" s="207">
        <f>SUM(R175:R176)</f>
        <v>0.0019499999999999999</v>
      </c>
      <c r="S174" s="206"/>
      <c r="T174" s="208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77</v>
      </c>
      <c r="AT174" s="210" t="s">
        <v>69</v>
      </c>
      <c r="AU174" s="210" t="s">
        <v>79</v>
      </c>
      <c r="AY174" s="209" t="s">
        <v>143</v>
      </c>
      <c r="BK174" s="211">
        <f>SUM(BK175:BK176)</f>
        <v>0</v>
      </c>
    </row>
    <row r="175" s="2" customFormat="1" ht="37.8" customHeight="1">
      <c r="A175" s="40"/>
      <c r="B175" s="41"/>
      <c r="C175" s="214" t="s">
        <v>257</v>
      </c>
      <c r="D175" s="214" t="s">
        <v>148</v>
      </c>
      <c r="E175" s="215" t="s">
        <v>258</v>
      </c>
      <c r="F175" s="216" t="s">
        <v>259</v>
      </c>
      <c r="G175" s="217" t="s">
        <v>172</v>
      </c>
      <c r="H175" s="218">
        <v>15</v>
      </c>
      <c r="I175" s="219"/>
      <c r="J175" s="220">
        <f>ROUND(I175*H175,2)</f>
        <v>0</v>
      </c>
      <c r="K175" s="216" t="s">
        <v>152</v>
      </c>
      <c r="L175" s="46"/>
      <c r="M175" s="221" t="s">
        <v>19</v>
      </c>
      <c r="N175" s="222" t="s">
        <v>41</v>
      </c>
      <c r="O175" s="86"/>
      <c r="P175" s="223">
        <f>O175*H175</f>
        <v>0</v>
      </c>
      <c r="Q175" s="223">
        <v>0.00012999999999999999</v>
      </c>
      <c r="R175" s="223">
        <f>Q175*H175</f>
        <v>0.0019499999999999999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153</v>
      </c>
      <c r="AT175" s="225" t="s">
        <v>148</v>
      </c>
      <c r="AU175" s="225" t="s">
        <v>144</v>
      </c>
      <c r="AY175" s="19" t="s">
        <v>143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77</v>
      </c>
      <c r="BK175" s="226">
        <f>ROUND(I175*H175,2)</f>
        <v>0</v>
      </c>
      <c r="BL175" s="19" t="s">
        <v>153</v>
      </c>
      <c r="BM175" s="225" t="s">
        <v>260</v>
      </c>
    </row>
    <row r="176" s="2" customFormat="1">
      <c r="A176" s="40"/>
      <c r="B176" s="41"/>
      <c r="C176" s="42"/>
      <c r="D176" s="227" t="s">
        <v>155</v>
      </c>
      <c r="E176" s="42"/>
      <c r="F176" s="228" t="s">
        <v>261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155</v>
      </c>
      <c r="AU176" s="19" t="s">
        <v>144</v>
      </c>
    </row>
    <row r="177" s="12" customFormat="1" ht="20.88" customHeight="1">
      <c r="A177" s="12"/>
      <c r="B177" s="198"/>
      <c r="C177" s="199"/>
      <c r="D177" s="200" t="s">
        <v>69</v>
      </c>
      <c r="E177" s="212" t="s">
        <v>262</v>
      </c>
      <c r="F177" s="212" t="s">
        <v>263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SUM(P178:P180)</f>
        <v>0</v>
      </c>
      <c r="Q177" s="206"/>
      <c r="R177" s="207">
        <f>SUM(R178:R180)</f>
        <v>0.00060000000000000006</v>
      </c>
      <c r="S177" s="206"/>
      <c r="T177" s="208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77</v>
      </c>
      <c r="AT177" s="210" t="s">
        <v>69</v>
      </c>
      <c r="AU177" s="210" t="s">
        <v>79</v>
      </c>
      <c r="AY177" s="209" t="s">
        <v>143</v>
      </c>
      <c r="BK177" s="211">
        <f>SUM(BK178:BK180)</f>
        <v>0</v>
      </c>
    </row>
    <row r="178" s="2" customFormat="1" ht="37.8" customHeight="1">
      <c r="A178" s="40"/>
      <c r="B178" s="41"/>
      <c r="C178" s="214" t="s">
        <v>264</v>
      </c>
      <c r="D178" s="214" t="s">
        <v>148</v>
      </c>
      <c r="E178" s="215" t="s">
        <v>265</v>
      </c>
      <c r="F178" s="216" t="s">
        <v>266</v>
      </c>
      <c r="G178" s="217" t="s">
        <v>172</v>
      </c>
      <c r="H178" s="218">
        <v>15</v>
      </c>
      <c r="I178" s="219"/>
      <c r="J178" s="220">
        <f>ROUND(I178*H178,2)</f>
        <v>0</v>
      </c>
      <c r="K178" s="216" t="s">
        <v>152</v>
      </c>
      <c r="L178" s="46"/>
      <c r="M178" s="221" t="s">
        <v>19</v>
      </c>
      <c r="N178" s="222" t="s">
        <v>41</v>
      </c>
      <c r="O178" s="86"/>
      <c r="P178" s="223">
        <f>O178*H178</f>
        <v>0</v>
      </c>
      <c r="Q178" s="223">
        <v>4.0000000000000003E-05</v>
      </c>
      <c r="R178" s="223">
        <f>Q178*H178</f>
        <v>0.00060000000000000006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153</v>
      </c>
      <c r="AT178" s="225" t="s">
        <v>148</v>
      </c>
      <c r="AU178" s="225" t="s">
        <v>144</v>
      </c>
      <c r="AY178" s="19" t="s">
        <v>143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77</v>
      </c>
      <c r="BK178" s="226">
        <f>ROUND(I178*H178,2)</f>
        <v>0</v>
      </c>
      <c r="BL178" s="19" t="s">
        <v>153</v>
      </c>
      <c r="BM178" s="225" t="s">
        <v>267</v>
      </c>
    </row>
    <row r="179" s="2" customFormat="1">
      <c r="A179" s="40"/>
      <c r="B179" s="41"/>
      <c r="C179" s="42"/>
      <c r="D179" s="227" t="s">
        <v>155</v>
      </c>
      <c r="E179" s="42"/>
      <c r="F179" s="228" t="s">
        <v>268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155</v>
      </c>
      <c r="AU179" s="19" t="s">
        <v>144</v>
      </c>
    </row>
    <row r="180" s="2" customFormat="1" ht="16.5" customHeight="1">
      <c r="A180" s="40"/>
      <c r="B180" s="41"/>
      <c r="C180" s="214" t="s">
        <v>269</v>
      </c>
      <c r="D180" s="214" t="s">
        <v>148</v>
      </c>
      <c r="E180" s="215" t="s">
        <v>270</v>
      </c>
      <c r="F180" s="216" t="s">
        <v>271</v>
      </c>
      <c r="G180" s="217" t="s">
        <v>172</v>
      </c>
      <c r="H180" s="218">
        <v>15</v>
      </c>
      <c r="I180" s="219"/>
      <c r="J180" s="220">
        <f>ROUND(I180*H180,2)</f>
        <v>0</v>
      </c>
      <c r="K180" s="216" t="s">
        <v>162</v>
      </c>
      <c r="L180" s="46"/>
      <c r="M180" s="221" t="s">
        <v>19</v>
      </c>
      <c r="N180" s="222" t="s">
        <v>41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153</v>
      </c>
      <c r="AT180" s="225" t="s">
        <v>148</v>
      </c>
      <c r="AU180" s="225" t="s">
        <v>144</v>
      </c>
      <c r="AY180" s="19" t="s">
        <v>143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77</v>
      </c>
      <c r="BK180" s="226">
        <f>ROUND(I180*H180,2)</f>
        <v>0</v>
      </c>
      <c r="BL180" s="19" t="s">
        <v>153</v>
      </c>
      <c r="BM180" s="225" t="s">
        <v>272</v>
      </c>
    </row>
    <row r="181" s="12" customFormat="1" ht="20.88" customHeight="1">
      <c r="A181" s="12"/>
      <c r="B181" s="198"/>
      <c r="C181" s="199"/>
      <c r="D181" s="200" t="s">
        <v>69</v>
      </c>
      <c r="E181" s="212" t="s">
        <v>273</v>
      </c>
      <c r="F181" s="212" t="s">
        <v>274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SUM(P182:P199)</f>
        <v>0</v>
      </c>
      <c r="Q181" s="206"/>
      <c r="R181" s="207">
        <f>SUM(R182:R199)</f>
        <v>0</v>
      </c>
      <c r="S181" s="206"/>
      <c r="T181" s="208">
        <f>SUM(T182:T199)</f>
        <v>3.2528850000000005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77</v>
      </c>
      <c r="AT181" s="210" t="s">
        <v>69</v>
      </c>
      <c r="AU181" s="210" t="s">
        <v>79</v>
      </c>
      <c r="AY181" s="209" t="s">
        <v>143</v>
      </c>
      <c r="BK181" s="211">
        <f>SUM(BK182:BK199)</f>
        <v>0</v>
      </c>
    </row>
    <row r="182" s="2" customFormat="1" ht="24.15" customHeight="1">
      <c r="A182" s="40"/>
      <c r="B182" s="41"/>
      <c r="C182" s="214" t="s">
        <v>275</v>
      </c>
      <c r="D182" s="214" t="s">
        <v>148</v>
      </c>
      <c r="E182" s="215" t="s">
        <v>276</v>
      </c>
      <c r="F182" s="216" t="s">
        <v>277</v>
      </c>
      <c r="G182" s="217" t="s">
        <v>278</v>
      </c>
      <c r="H182" s="218">
        <v>1.212</v>
      </c>
      <c r="I182" s="219"/>
      <c r="J182" s="220">
        <f>ROUND(I182*H182,2)</f>
        <v>0</v>
      </c>
      <c r="K182" s="216" t="s">
        <v>152</v>
      </c>
      <c r="L182" s="46"/>
      <c r="M182" s="221" t="s">
        <v>19</v>
      </c>
      <c r="N182" s="222" t="s">
        <v>41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2.2000000000000002</v>
      </c>
      <c r="T182" s="224">
        <f>S182*H182</f>
        <v>2.6664000000000003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153</v>
      </c>
      <c r="AT182" s="225" t="s">
        <v>148</v>
      </c>
      <c r="AU182" s="225" t="s">
        <v>144</v>
      </c>
      <c r="AY182" s="19" t="s">
        <v>143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77</v>
      </c>
      <c r="BK182" s="226">
        <f>ROUND(I182*H182,2)</f>
        <v>0</v>
      </c>
      <c r="BL182" s="19" t="s">
        <v>153</v>
      </c>
      <c r="BM182" s="225" t="s">
        <v>279</v>
      </c>
    </row>
    <row r="183" s="2" customFormat="1">
      <c r="A183" s="40"/>
      <c r="B183" s="41"/>
      <c r="C183" s="42"/>
      <c r="D183" s="227" t="s">
        <v>155</v>
      </c>
      <c r="E183" s="42"/>
      <c r="F183" s="228" t="s">
        <v>280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155</v>
      </c>
      <c r="AU183" s="19" t="s">
        <v>144</v>
      </c>
    </row>
    <row r="184" s="14" customFormat="1">
      <c r="A184" s="14"/>
      <c r="B184" s="243"/>
      <c r="C184" s="244"/>
      <c r="D184" s="234" t="s">
        <v>157</v>
      </c>
      <c r="E184" s="245" t="s">
        <v>19</v>
      </c>
      <c r="F184" s="246" t="s">
        <v>281</v>
      </c>
      <c r="G184" s="244"/>
      <c r="H184" s="247">
        <v>1.1659999999999999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157</v>
      </c>
      <c r="AU184" s="253" t="s">
        <v>144</v>
      </c>
      <c r="AV184" s="14" t="s">
        <v>79</v>
      </c>
      <c r="AW184" s="14" t="s">
        <v>32</v>
      </c>
      <c r="AX184" s="14" t="s">
        <v>70</v>
      </c>
      <c r="AY184" s="253" t="s">
        <v>143</v>
      </c>
    </row>
    <row r="185" s="14" customFormat="1">
      <c r="A185" s="14"/>
      <c r="B185" s="243"/>
      <c r="C185" s="244"/>
      <c r="D185" s="234" t="s">
        <v>157</v>
      </c>
      <c r="E185" s="245" t="s">
        <v>19</v>
      </c>
      <c r="F185" s="246" t="s">
        <v>282</v>
      </c>
      <c r="G185" s="244"/>
      <c r="H185" s="247">
        <v>0.045999999999999999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157</v>
      </c>
      <c r="AU185" s="253" t="s">
        <v>144</v>
      </c>
      <c r="AV185" s="14" t="s">
        <v>79</v>
      </c>
      <c r="AW185" s="14" t="s">
        <v>32</v>
      </c>
      <c r="AX185" s="14" t="s">
        <v>70</v>
      </c>
      <c r="AY185" s="253" t="s">
        <v>143</v>
      </c>
    </row>
    <row r="186" s="15" customFormat="1">
      <c r="A186" s="15"/>
      <c r="B186" s="264"/>
      <c r="C186" s="265"/>
      <c r="D186" s="234" t="s">
        <v>157</v>
      </c>
      <c r="E186" s="266" t="s">
        <v>19</v>
      </c>
      <c r="F186" s="267" t="s">
        <v>190</v>
      </c>
      <c r="G186" s="265"/>
      <c r="H186" s="268">
        <v>1.212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157</v>
      </c>
      <c r="AU186" s="274" t="s">
        <v>144</v>
      </c>
      <c r="AV186" s="15" t="s">
        <v>153</v>
      </c>
      <c r="AW186" s="15" t="s">
        <v>32</v>
      </c>
      <c r="AX186" s="15" t="s">
        <v>77</v>
      </c>
      <c r="AY186" s="274" t="s">
        <v>143</v>
      </c>
    </row>
    <row r="187" s="2" customFormat="1" ht="44.25" customHeight="1">
      <c r="A187" s="40"/>
      <c r="B187" s="41"/>
      <c r="C187" s="214" t="s">
        <v>283</v>
      </c>
      <c r="D187" s="214" t="s">
        <v>148</v>
      </c>
      <c r="E187" s="215" t="s">
        <v>284</v>
      </c>
      <c r="F187" s="216" t="s">
        <v>285</v>
      </c>
      <c r="G187" s="217" t="s">
        <v>172</v>
      </c>
      <c r="H187" s="218">
        <v>11.896000000000001</v>
      </c>
      <c r="I187" s="219"/>
      <c r="J187" s="220">
        <f>ROUND(I187*H187,2)</f>
        <v>0</v>
      </c>
      <c r="K187" s="216" t="s">
        <v>152</v>
      </c>
      <c r="L187" s="46"/>
      <c r="M187" s="221" t="s">
        <v>19</v>
      </c>
      <c r="N187" s="222" t="s">
        <v>41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0.035000000000000003</v>
      </c>
      <c r="T187" s="224">
        <f>S187*H187</f>
        <v>0.41636000000000006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153</v>
      </c>
      <c r="AT187" s="225" t="s">
        <v>148</v>
      </c>
      <c r="AU187" s="225" t="s">
        <v>144</v>
      </c>
      <c r="AY187" s="19" t="s">
        <v>143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77</v>
      </c>
      <c r="BK187" s="226">
        <f>ROUND(I187*H187,2)</f>
        <v>0</v>
      </c>
      <c r="BL187" s="19" t="s">
        <v>153</v>
      </c>
      <c r="BM187" s="225" t="s">
        <v>286</v>
      </c>
    </row>
    <row r="188" s="2" customFormat="1">
      <c r="A188" s="40"/>
      <c r="B188" s="41"/>
      <c r="C188" s="42"/>
      <c r="D188" s="227" t="s">
        <v>155</v>
      </c>
      <c r="E188" s="42"/>
      <c r="F188" s="228" t="s">
        <v>287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155</v>
      </c>
      <c r="AU188" s="19" t="s">
        <v>144</v>
      </c>
    </row>
    <row r="189" s="14" customFormat="1">
      <c r="A189" s="14"/>
      <c r="B189" s="243"/>
      <c r="C189" s="244"/>
      <c r="D189" s="234" t="s">
        <v>157</v>
      </c>
      <c r="E189" s="245" t="s">
        <v>19</v>
      </c>
      <c r="F189" s="246" t="s">
        <v>288</v>
      </c>
      <c r="G189" s="244"/>
      <c r="H189" s="247">
        <v>11.656000000000001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157</v>
      </c>
      <c r="AU189" s="253" t="s">
        <v>144</v>
      </c>
      <c r="AV189" s="14" t="s">
        <v>79</v>
      </c>
      <c r="AW189" s="14" t="s">
        <v>32</v>
      </c>
      <c r="AX189" s="14" t="s">
        <v>70</v>
      </c>
      <c r="AY189" s="253" t="s">
        <v>143</v>
      </c>
    </row>
    <row r="190" s="14" customFormat="1">
      <c r="A190" s="14"/>
      <c r="B190" s="243"/>
      <c r="C190" s="244"/>
      <c r="D190" s="234" t="s">
        <v>157</v>
      </c>
      <c r="E190" s="245" t="s">
        <v>19</v>
      </c>
      <c r="F190" s="246" t="s">
        <v>289</v>
      </c>
      <c r="G190" s="244"/>
      <c r="H190" s="247">
        <v>0.23999999999999999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157</v>
      </c>
      <c r="AU190" s="253" t="s">
        <v>144</v>
      </c>
      <c r="AV190" s="14" t="s">
        <v>79</v>
      </c>
      <c r="AW190" s="14" t="s">
        <v>32</v>
      </c>
      <c r="AX190" s="14" t="s">
        <v>70</v>
      </c>
      <c r="AY190" s="253" t="s">
        <v>143</v>
      </c>
    </row>
    <row r="191" s="15" customFormat="1">
      <c r="A191" s="15"/>
      <c r="B191" s="264"/>
      <c r="C191" s="265"/>
      <c r="D191" s="234" t="s">
        <v>157</v>
      </c>
      <c r="E191" s="266" t="s">
        <v>19</v>
      </c>
      <c r="F191" s="267" t="s">
        <v>190</v>
      </c>
      <c r="G191" s="265"/>
      <c r="H191" s="268">
        <v>11.896000000000001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4" t="s">
        <v>157</v>
      </c>
      <c r="AU191" s="274" t="s">
        <v>144</v>
      </c>
      <c r="AV191" s="15" t="s">
        <v>153</v>
      </c>
      <c r="AW191" s="15" t="s">
        <v>32</v>
      </c>
      <c r="AX191" s="15" t="s">
        <v>77</v>
      </c>
      <c r="AY191" s="274" t="s">
        <v>143</v>
      </c>
    </row>
    <row r="192" s="2" customFormat="1" ht="49.05" customHeight="1">
      <c r="A192" s="40"/>
      <c r="B192" s="41"/>
      <c r="C192" s="214" t="s">
        <v>7</v>
      </c>
      <c r="D192" s="214" t="s">
        <v>148</v>
      </c>
      <c r="E192" s="215" t="s">
        <v>290</v>
      </c>
      <c r="F192" s="216" t="s">
        <v>291</v>
      </c>
      <c r="G192" s="217" t="s">
        <v>172</v>
      </c>
      <c r="H192" s="218">
        <v>1.4350000000000001</v>
      </c>
      <c r="I192" s="219"/>
      <c r="J192" s="220">
        <f>ROUND(I192*H192,2)</f>
        <v>0</v>
      </c>
      <c r="K192" s="216" t="s">
        <v>152</v>
      </c>
      <c r="L192" s="46"/>
      <c r="M192" s="221" t="s">
        <v>19</v>
      </c>
      <c r="N192" s="222" t="s">
        <v>41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0.055</v>
      </c>
      <c r="T192" s="224">
        <f>S192*H192</f>
        <v>0.078925000000000009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153</v>
      </c>
      <c r="AT192" s="225" t="s">
        <v>148</v>
      </c>
      <c r="AU192" s="225" t="s">
        <v>144</v>
      </c>
      <c r="AY192" s="19" t="s">
        <v>143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77</v>
      </c>
      <c r="BK192" s="226">
        <f>ROUND(I192*H192,2)</f>
        <v>0</v>
      </c>
      <c r="BL192" s="19" t="s">
        <v>153</v>
      </c>
      <c r="BM192" s="225" t="s">
        <v>292</v>
      </c>
    </row>
    <row r="193" s="2" customFormat="1">
      <c r="A193" s="40"/>
      <c r="B193" s="41"/>
      <c r="C193" s="42"/>
      <c r="D193" s="227" t="s">
        <v>155</v>
      </c>
      <c r="E193" s="42"/>
      <c r="F193" s="228" t="s">
        <v>293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155</v>
      </c>
      <c r="AU193" s="19" t="s">
        <v>144</v>
      </c>
    </row>
    <row r="194" s="13" customFormat="1">
      <c r="A194" s="13"/>
      <c r="B194" s="232"/>
      <c r="C194" s="233"/>
      <c r="D194" s="234" t="s">
        <v>157</v>
      </c>
      <c r="E194" s="235" t="s">
        <v>19</v>
      </c>
      <c r="F194" s="236" t="s">
        <v>158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157</v>
      </c>
      <c r="AU194" s="242" t="s">
        <v>144</v>
      </c>
      <c r="AV194" s="13" t="s">
        <v>77</v>
      </c>
      <c r="AW194" s="13" t="s">
        <v>32</v>
      </c>
      <c r="AX194" s="13" t="s">
        <v>70</v>
      </c>
      <c r="AY194" s="242" t="s">
        <v>143</v>
      </c>
    </row>
    <row r="195" s="14" customFormat="1">
      <c r="A195" s="14"/>
      <c r="B195" s="243"/>
      <c r="C195" s="244"/>
      <c r="D195" s="234" t="s">
        <v>157</v>
      </c>
      <c r="E195" s="245" t="s">
        <v>19</v>
      </c>
      <c r="F195" s="246" t="s">
        <v>294</v>
      </c>
      <c r="G195" s="244"/>
      <c r="H195" s="247">
        <v>1.4350000000000001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157</v>
      </c>
      <c r="AU195" s="253" t="s">
        <v>144</v>
      </c>
      <c r="AV195" s="14" t="s">
        <v>79</v>
      </c>
      <c r="AW195" s="14" t="s">
        <v>32</v>
      </c>
      <c r="AX195" s="14" t="s">
        <v>77</v>
      </c>
      <c r="AY195" s="253" t="s">
        <v>143</v>
      </c>
    </row>
    <row r="196" s="2" customFormat="1" ht="37.8" customHeight="1">
      <c r="A196" s="40"/>
      <c r="B196" s="41"/>
      <c r="C196" s="214" t="s">
        <v>295</v>
      </c>
      <c r="D196" s="214" t="s">
        <v>148</v>
      </c>
      <c r="E196" s="215" t="s">
        <v>296</v>
      </c>
      <c r="F196" s="216" t="s">
        <v>297</v>
      </c>
      <c r="G196" s="217" t="s">
        <v>172</v>
      </c>
      <c r="H196" s="218">
        <v>1.2</v>
      </c>
      <c r="I196" s="219"/>
      <c r="J196" s="220">
        <f>ROUND(I196*H196,2)</f>
        <v>0</v>
      </c>
      <c r="K196" s="216" t="s">
        <v>152</v>
      </c>
      <c r="L196" s="46"/>
      <c r="M196" s="221" t="s">
        <v>19</v>
      </c>
      <c r="N196" s="222" t="s">
        <v>41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0.075999999999999998</v>
      </c>
      <c r="T196" s="224">
        <f>S196*H196</f>
        <v>0.091199999999999989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153</v>
      </c>
      <c r="AT196" s="225" t="s">
        <v>148</v>
      </c>
      <c r="AU196" s="225" t="s">
        <v>144</v>
      </c>
      <c r="AY196" s="19" t="s">
        <v>143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77</v>
      </c>
      <c r="BK196" s="226">
        <f>ROUND(I196*H196,2)</f>
        <v>0</v>
      </c>
      <c r="BL196" s="19" t="s">
        <v>153</v>
      </c>
      <c r="BM196" s="225" t="s">
        <v>298</v>
      </c>
    </row>
    <row r="197" s="2" customFormat="1">
      <c r="A197" s="40"/>
      <c r="B197" s="41"/>
      <c r="C197" s="42"/>
      <c r="D197" s="227" t="s">
        <v>155</v>
      </c>
      <c r="E197" s="42"/>
      <c r="F197" s="228" t="s">
        <v>299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155</v>
      </c>
      <c r="AU197" s="19" t="s">
        <v>144</v>
      </c>
    </row>
    <row r="198" s="13" customFormat="1">
      <c r="A198" s="13"/>
      <c r="B198" s="232"/>
      <c r="C198" s="233"/>
      <c r="D198" s="234" t="s">
        <v>157</v>
      </c>
      <c r="E198" s="235" t="s">
        <v>19</v>
      </c>
      <c r="F198" s="236" t="s">
        <v>175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157</v>
      </c>
      <c r="AU198" s="242" t="s">
        <v>144</v>
      </c>
      <c r="AV198" s="13" t="s">
        <v>77</v>
      </c>
      <c r="AW198" s="13" t="s">
        <v>32</v>
      </c>
      <c r="AX198" s="13" t="s">
        <v>70</v>
      </c>
      <c r="AY198" s="242" t="s">
        <v>143</v>
      </c>
    </row>
    <row r="199" s="14" customFormat="1">
      <c r="A199" s="14"/>
      <c r="B199" s="243"/>
      <c r="C199" s="244"/>
      <c r="D199" s="234" t="s">
        <v>157</v>
      </c>
      <c r="E199" s="245" t="s">
        <v>19</v>
      </c>
      <c r="F199" s="246" t="s">
        <v>300</v>
      </c>
      <c r="G199" s="244"/>
      <c r="H199" s="247">
        <v>1.2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157</v>
      </c>
      <c r="AU199" s="253" t="s">
        <v>144</v>
      </c>
      <c r="AV199" s="14" t="s">
        <v>79</v>
      </c>
      <c r="AW199" s="14" t="s">
        <v>32</v>
      </c>
      <c r="AX199" s="14" t="s">
        <v>77</v>
      </c>
      <c r="AY199" s="253" t="s">
        <v>143</v>
      </c>
    </row>
    <row r="200" s="12" customFormat="1" ht="20.88" customHeight="1">
      <c r="A200" s="12"/>
      <c r="B200" s="198"/>
      <c r="C200" s="199"/>
      <c r="D200" s="200" t="s">
        <v>69</v>
      </c>
      <c r="E200" s="212" t="s">
        <v>301</v>
      </c>
      <c r="F200" s="212" t="s">
        <v>302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SUM(P201:P222)</f>
        <v>0</v>
      </c>
      <c r="Q200" s="206"/>
      <c r="R200" s="207">
        <f>SUM(R201:R222)</f>
        <v>0</v>
      </c>
      <c r="S200" s="206"/>
      <c r="T200" s="208">
        <f>SUM(T201:T222)</f>
        <v>6.5162560000000003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77</v>
      </c>
      <c r="AT200" s="210" t="s">
        <v>69</v>
      </c>
      <c r="AU200" s="210" t="s">
        <v>79</v>
      </c>
      <c r="AY200" s="209" t="s">
        <v>143</v>
      </c>
      <c r="BK200" s="211">
        <f>SUM(BK201:BK222)</f>
        <v>0</v>
      </c>
    </row>
    <row r="201" s="2" customFormat="1" ht="55.5" customHeight="1">
      <c r="A201" s="40"/>
      <c r="B201" s="41"/>
      <c r="C201" s="214" t="s">
        <v>303</v>
      </c>
      <c r="D201" s="214" t="s">
        <v>148</v>
      </c>
      <c r="E201" s="215" t="s">
        <v>304</v>
      </c>
      <c r="F201" s="216" t="s">
        <v>305</v>
      </c>
      <c r="G201" s="217" t="s">
        <v>278</v>
      </c>
      <c r="H201" s="218">
        <v>0.57399999999999995</v>
      </c>
      <c r="I201" s="219"/>
      <c r="J201" s="220">
        <f>ROUND(I201*H201,2)</f>
        <v>0</v>
      </c>
      <c r="K201" s="216" t="s">
        <v>152</v>
      </c>
      <c r="L201" s="46"/>
      <c r="M201" s="221" t="s">
        <v>19</v>
      </c>
      <c r="N201" s="222" t="s">
        <v>41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1.8</v>
      </c>
      <c r="T201" s="224">
        <f>S201*H201</f>
        <v>1.0331999999999999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153</v>
      </c>
      <c r="AT201" s="225" t="s">
        <v>148</v>
      </c>
      <c r="AU201" s="225" t="s">
        <v>144</v>
      </c>
      <c r="AY201" s="19" t="s">
        <v>143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77</v>
      </c>
      <c r="BK201" s="226">
        <f>ROUND(I201*H201,2)</f>
        <v>0</v>
      </c>
      <c r="BL201" s="19" t="s">
        <v>153</v>
      </c>
      <c r="BM201" s="225" t="s">
        <v>306</v>
      </c>
    </row>
    <row r="202" s="2" customFormat="1">
      <c r="A202" s="40"/>
      <c r="B202" s="41"/>
      <c r="C202" s="42"/>
      <c r="D202" s="227" t="s">
        <v>155</v>
      </c>
      <c r="E202" s="42"/>
      <c r="F202" s="228" t="s">
        <v>307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155</v>
      </c>
      <c r="AU202" s="19" t="s">
        <v>144</v>
      </c>
    </row>
    <row r="203" s="13" customFormat="1">
      <c r="A203" s="13"/>
      <c r="B203" s="232"/>
      <c r="C203" s="233"/>
      <c r="D203" s="234" t="s">
        <v>157</v>
      </c>
      <c r="E203" s="235" t="s">
        <v>19</v>
      </c>
      <c r="F203" s="236" t="s">
        <v>158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157</v>
      </c>
      <c r="AU203" s="242" t="s">
        <v>144</v>
      </c>
      <c r="AV203" s="13" t="s">
        <v>77</v>
      </c>
      <c r="AW203" s="13" t="s">
        <v>32</v>
      </c>
      <c r="AX203" s="13" t="s">
        <v>70</v>
      </c>
      <c r="AY203" s="242" t="s">
        <v>143</v>
      </c>
    </row>
    <row r="204" s="14" customFormat="1">
      <c r="A204" s="14"/>
      <c r="B204" s="243"/>
      <c r="C204" s="244"/>
      <c r="D204" s="234" t="s">
        <v>157</v>
      </c>
      <c r="E204" s="245" t="s">
        <v>19</v>
      </c>
      <c r="F204" s="246" t="s">
        <v>308</v>
      </c>
      <c r="G204" s="244"/>
      <c r="H204" s="247">
        <v>0.57399999999999995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157</v>
      </c>
      <c r="AU204" s="253" t="s">
        <v>144</v>
      </c>
      <c r="AV204" s="14" t="s">
        <v>79</v>
      </c>
      <c r="AW204" s="14" t="s">
        <v>32</v>
      </c>
      <c r="AX204" s="14" t="s">
        <v>77</v>
      </c>
      <c r="AY204" s="253" t="s">
        <v>143</v>
      </c>
    </row>
    <row r="205" s="2" customFormat="1" ht="49.05" customHeight="1">
      <c r="A205" s="40"/>
      <c r="B205" s="41"/>
      <c r="C205" s="214" t="s">
        <v>309</v>
      </c>
      <c r="D205" s="214" t="s">
        <v>148</v>
      </c>
      <c r="E205" s="215" t="s">
        <v>310</v>
      </c>
      <c r="F205" s="216" t="s">
        <v>311</v>
      </c>
      <c r="G205" s="217" t="s">
        <v>167</v>
      </c>
      <c r="H205" s="218">
        <v>2.3999999999999999</v>
      </c>
      <c r="I205" s="219"/>
      <c r="J205" s="220">
        <f>ROUND(I205*H205,2)</f>
        <v>0</v>
      </c>
      <c r="K205" s="216" t="s">
        <v>162</v>
      </c>
      <c r="L205" s="46"/>
      <c r="M205" s="221" t="s">
        <v>19</v>
      </c>
      <c r="N205" s="222" t="s">
        <v>41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0.065000000000000002</v>
      </c>
      <c r="T205" s="224">
        <f>S205*H205</f>
        <v>0.156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153</v>
      </c>
      <c r="AT205" s="225" t="s">
        <v>148</v>
      </c>
      <c r="AU205" s="225" t="s">
        <v>144</v>
      </c>
      <c r="AY205" s="19" t="s">
        <v>143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77</v>
      </c>
      <c r="BK205" s="226">
        <f>ROUND(I205*H205,2)</f>
        <v>0</v>
      </c>
      <c r="BL205" s="19" t="s">
        <v>153</v>
      </c>
      <c r="BM205" s="225" t="s">
        <v>312</v>
      </c>
    </row>
    <row r="206" s="13" customFormat="1">
      <c r="A206" s="13"/>
      <c r="B206" s="232"/>
      <c r="C206" s="233"/>
      <c r="D206" s="234" t="s">
        <v>157</v>
      </c>
      <c r="E206" s="235" t="s">
        <v>19</v>
      </c>
      <c r="F206" s="236" t="s">
        <v>158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157</v>
      </c>
      <c r="AU206" s="242" t="s">
        <v>144</v>
      </c>
      <c r="AV206" s="13" t="s">
        <v>77</v>
      </c>
      <c r="AW206" s="13" t="s">
        <v>32</v>
      </c>
      <c r="AX206" s="13" t="s">
        <v>70</v>
      </c>
      <c r="AY206" s="242" t="s">
        <v>143</v>
      </c>
    </row>
    <row r="207" s="14" customFormat="1">
      <c r="A207" s="14"/>
      <c r="B207" s="243"/>
      <c r="C207" s="244"/>
      <c r="D207" s="234" t="s">
        <v>157</v>
      </c>
      <c r="E207" s="245" t="s">
        <v>19</v>
      </c>
      <c r="F207" s="246" t="s">
        <v>313</v>
      </c>
      <c r="G207" s="244"/>
      <c r="H207" s="247">
        <v>2.3999999999999999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157</v>
      </c>
      <c r="AU207" s="253" t="s">
        <v>144</v>
      </c>
      <c r="AV207" s="14" t="s">
        <v>79</v>
      </c>
      <c r="AW207" s="14" t="s">
        <v>32</v>
      </c>
      <c r="AX207" s="14" t="s">
        <v>77</v>
      </c>
      <c r="AY207" s="253" t="s">
        <v>143</v>
      </c>
    </row>
    <row r="208" s="2" customFormat="1" ht="44.25" customHeight="1">
      <c r="A208" s="40"/>
      <c r="B208" s="41"/>
      <c r="C208" s="214" t="s">
        <v>314</v>
      </c>
      <c r="D208" s="214" t="s">
        <v>148</v>
      </c>
      <c r="E208" s="215" t="s">
        <v>315</v>
      </c>
      <c r="F208" s="216" t="s">
        <v>316</v>
      </c>
      <c r="G208" s="217" t="s">
        <v>172</v>
      </c>
      <c r="H208" s="218">
        <v>68.992000000000004</v>
      </c>
      <c r="I208" s="219"/>
      <c r="J208" s="220">
        <f>ROUND(I208*H208,2)</f>
        <v>0</v>
      </c>
      <c r="K208" s="216" t="s">
        <v>152</v>
      </c>
      <c r="L208" s="46"/>
      <c r="M208" s="221" t="s">
        <v>19</v>
      </c>
      <c r="N208" s="222" t="s">
        <v>41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0.045999999999999999</v>
      </c>
      <c r="T208" s="224">
        <f>S208*H208</f>
        <v>3.173632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153</v>
      </c>
      <c r="AT208" s="225" t="s">
        <v>148</v>
      </c>
      <c r="AU208" s="225" t="s">
        <v>144</v>
      </c>
      <c r="AY208" s="19" t="s">
        <v>143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77</v>
      </c>
      <c r="BK208" s="226">
        <f>ROUND(I208*H208,2)</f>
        <v>0</v>
      </c>
      <c r="BL208" s="19" t="s">
        <v>153</v>
      </c>
      <c r="BM208" s="225" t="s">
        <v>317</v>
      </c>
    </row>
    <row r="209" s="2" customFormat="1">
      <c r="A209" s="40"/>
      <c r="B209" s="41"/>
      <c r="C209" s="42"/>
      <c r="D209" s="227" t="s">
        <v>155</v>
      </c>
      <c r="E209" s="42"/>
      <c r="F209" s="228" t="s">
        <v>318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155</v>
      </c>
      <c r="AU209" s="19" t="s">
        <v>144</v>
      </c>
    </row>
    <row r="210" s="14" customFormat="1">
      <c r="A210" s="14"/>
      <c r="B210" s="243"/>
      <c r="C210" s="244"/>
      <c r="D210" s="234" t="s">
        <v>157</v>
      </c>
      <c r="E210" s="245" t="s">
        <v>19</v>
      </c>
      <c r="F210" s="246" t="s">
        <v>319</v>
      </c>
      <c r="G210" s="244"/>
      <c r="H210" s="247">
        <v>18.300000000000001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157</v>
      </c>
      <c r="AU210" s="253" t="s">
        <v>144</v>
      </c>
      <c r="AV210" s="14" t="s">
        <v>79</v>
      </c>
      <c r="AW210" s="14" t="s">
        <v>32</v>
      </c>
      <c r="AX210" s="14" t="s">
        <v>70</v>
      </c>
      <c r="AY210" s="253" t="s">
        <v>143</v>
      </c>
    </row>
    <row r="211" s="14" customFormat="1">
      <c r="A211" s="14"/>
      <c r="B211" s="243"/>
      <c r="C211" s="244"/>
      <c r="D211" s="234" t="s">
        <v>157</v>
      </c>
      <c r="E211" s="245" t="s">
        <v>19</v>
      </c>
      <c r="F211" s="246" t="s">
        <v>320</v>
      </c>
      <c r="G211" s="244"/>
      <c r="H211" s="247">
        <v>21.18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157</v>
      </c>
      <c r="AU211" s="253" t="s">
        <v>144</v>
      </c>
      <c r="AV211" s="14" t="s">
        <v>79</v>
      </c>
      <c r="AW211" s="14" t="s">
        <v>32</v>
      </c>
      <c r="AX211" s="14" t="s">
        <v>70</v>
      </c>
      <c r="AY211" s="253" t="s">
        <v>143</v>
      </c>
    </row>
    <row r="212" s="14" customFormat="1">
      <c r="A212" s="14"/>
      <c r="B212" s="243"/>
      <c r="C212" s="244"/>
      <c r="D212" s="234" t="s">
        <v>157</v>
      </c>
      <c r="E212" s="245" t="s">
        <v>19</v>
      </c>
      <c r="F212" s="246" t="s">
        <v>321</v>
      </c>
      <c r="G212" s="244"/>
      <c r="H212" s="247">
        <v>19.079999999999998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157</v>
      </c>
      <c r="AU212" s="253" t="s">
        <v>144</v>
      </c>
      <c r="AV212" s="14" t="s">
        <v>79</v>
      </c>
      <c r="AW212" s="14" t="s">
        <v>32</v>
      </c>
      <c r="AX212" s="14" t="s">
        <v>70</v>
      </c>
      <c r="AY212" s="253" t="s">
        <v>143</v>
      </c>
    </row>
    <row r="213" s="14" customFormat="1">
      <c r="A213" s="14"/>
      <c r="B213" s="243"/>
      <c r="C213" s="244"/>
      <c r="D213" s="234" t="s">
        <v>157</v>
      </c>
      <c r="E213" s="245" t="s">
        <v>19</v>
      </c>
      <c r="F213" s="246" t="s">
        <v>198</v>
      </c>
      <c r="G213" s="244"/>
      <c r="H213" s="247">
        <v>9.3119999999999994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157</v>
      </c>
      <c r="AU213" s="253" t="s">
        <v>144</v>
      </c>
      <c r="AV213" s="14" t="s">
        <v>79</v>
      </c>
      <c r="AW213" s="14" t="s">
        <v>32</v>
      </c>
      <c r="AX213" s="14" t="s">
        <v>70</v>
      </c>
      <c r="AY213" s="253" t="s">
        <v>143</v>
      </c>
    </row>
    <row r="214" s="14" customFormat="1">
      <c r="A214" s="14"/>
      <c r="B214" s="243"/>
      <c r="C214" s="244"/>
      <c r="D214" s="234" t="s">
        <v>157</v>
      </c>
      <c r="E214" s="245" t="s">
        <v>19</v>
      </c>
      <c r="F214" s="246" t="s">
        <v>199</v>
      </c>
      <c r="G214" s="244"/>
      <c r="H214" s="247">
        <v>1.1200000000000001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157</v>
      </c>
      <c r="AU214" s="253" t="s">
        <v>144</v>
      </c>
      <c r="AV214" s="14" t="s">
        <v>79</v>
      </c>
      <c r="AW214" s="14" t="s">
        <v>32</v>
      </c>
      <c r="AX214" s="14" t="s">
        <v>70</v>
      </c>
      <c r="AY214" s="253" t="s">
        <v>143</v>
      </c>
    </row>
    <row r="215" s="15" customFormat="1">
      <c r="A215" s="15"/>
      <c r="B215" s="264"/>
      <c r="C215" s="265"/>
      <c r="D215" s="234" t="s">
        <v>157</v>
      </c>
      <c r="E215" s="266" t="s">
        <v>19</v>
      </c>
      <c r="F215" s="267" t="s">
        <v>190</v>
      </c>
      <c r="G215" s="265"/>
      <c r="H215" s="268">
        <v>68.992000000000004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4" t="s">
        <v>157</v>
      </c>
      <c r="AU215" s="274" t="s">
        <v>144</v>
      </c>
      <c r="AV215" s="15" t="s">
        <v>153</v>
      </c>
      <c r="AW215" s="15" t="s">
        <v>32</v>
      </c>
      <c r="AX215" s="15" t="s">
        <v>77</v>
      </c>
      <c r="AY215" s="274" t="s">
        <v>143</v>
      </c>
    </row>
    <row r="216" s="2" customFormat="1" ht="37.8" customHeight="1">
      <c r="A216" s="40"/>
      <c r="B216" s="41"/>
      <c r="C216" s="214" t="s">
        <v>322</v>
      </c>
      <c r="D216" s="214" t="s">
        <v>148</v>
      </c>
      <c r="E216" s="215" t="s">
        <v>323</v>
      </c>
      <c r="F216" s="216" t="s">
        <v>324</v>
      </c>
      <c r="G216" s="217" t="s">
        <v>172</v>
      </c>
      <c r="H216" s="218">
        <v>31.667999999999999</v>
      </c>
      <c r="I216" s="219"/>
      <c r="J216" s="220">
        <f>ROUND(I216*H216,2)</f>
        <v>0</v>
      </c>
      <c r="K216" s="216" t="s">
        <v>152</v>
      </c>
      <c r="L216" s="46"/>
      <c r="M216" s="221" t="s">
        <v>19</v>
      </c>
      <c r="N216" s="222" t="s">
        <v>41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0.068000000000000005</v>
      </c>
      <c r="T216" s="224">
        <f>S216*H216</f>
        <v>2.1534240000000002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153</v>
      </c>
      <c r="AT216" s="225" t="s">
        <v>148</v>
      </c>
      <c r="AU216" s="225" t="s">
        <v>144</v>
      </c>
      <c r="AY216" s="19" t="s">
        <v>143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9" t="s">
        <v>77</v>
      </c>
      <c r="BK216" s="226">
        <f>ROUND(I216*H216,2)</f>
        <v>0</v>
      </c>
      <c r="BL216" s="19" t="s">
        <v>153</v>
      </c>
      <c r="BM216" s="225" t="s">
        <v>325</v>
      </c>
    </row>
    <row r="217" s="2" customFormat="1">
      <c r="A217" s="40"/>
      <c r="B217" s="41"/>
      <c r="C217" s="42"/>
      <c r="D217" s="227" t="s">
        <v>155</v>
      </c>
      <c r="E217" s="42"/>
      <c r="F217" s="228" t="s">
        <v>326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155</v>
      </c>
      <c r="AU217" s="19" t="s">
        <v>144</v>
      </c>
    </row>
    <row r="218" s="14" customFormat="1">
      <c r="A218" s="14"/>
      <c r="B218" s="243"/>
      <c r="C218" s="244"/>
      <c r="D218" s="234" t="s">
        <v>157</v>
      </c>
      <c r="E218" s="245" t="s">
        <v>19</v>
      </c>
      <c r="F218" s="246" t="s">
        <v>327</v>
      </c>
      <c r="G218" s="244"/>
      <c r="H218" s="247">
        <v>2.6600000000000001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157</v>
      </c>
      <c r="AU218" s="253" t="s">
        <v>144</v>
      </c>
      <c r="AV218" s="14" t="s">
        <v>79</v>
      </c>
      <c r="AW218" s="14" t="s">
        <v>32</v>
      </c>
      <c r="AX218" s="14" t="s">
        <v>70</v>
      </c>
      <c r="AY218" s="253" t="s">
        <v>143</v>
      </c>
    </row>
    <row r="219" s="14" customFormat="1">
      <c r="A219" s="14"/>
      <c r="B219" s="243"/>
      <c r="C219" s="244"/>
      <c r="D219" s="234" t="s">
        <v>157</v>
      </c>
      <c r="E219" s="245" t="s">
        <v>19</v>
      </c>
      <c r="F219" s="246" t="s">
        <v>328</v>
      </c>
      <c r="G219" s="244"/>
      <c r="H219" s="247">
        <v>8.3719999999999999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157</v>
      </c>
      <c r="AU219" s="253" t="s">
        <v>144</v>
      </c>
      <c r="AV219" s="14" t="s">
        <v>79</v>
      </c>
      <c r="AW219" s="14" t="s">
        <v>32</v>
      </c>
      <c r="AX219" s="14" t="s">
        <v>70</v>
      </c>
      <c r="AY219" s="253" t="s">
        <v>143</v>
      </c>
    </row>
    <row r="220" s="14" customFormat="1">
      <c r="A220" s="14"/>
      <c r="B220" s="243"/>
      <c r="C220" s="244"/>
      <c r="D220" s="234" t="s">
        <v>157</v>
      </c>
      <c r="E220" s="245" t="s">
        <v>19</v>
      </c>
      <c r="F220" s="246" t="s">
        <v>329</v>
      </c>
      <c r="G220" s="244"/>
      <c r="H220" s="247">
        <v>5.7960000000000003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157</v>
      </c>
      <c r="AU220" s="253" t="s">
        <v>144</v>
      </c>
      <c r="AV220" s="14" t="s">
        <v>79</v>
      </c>
      <c r="AW220" s="14" t="s">
        <v>32</v>
      </c>
      <c r="AX220" s="14" t="s">
        <v>70</v>
      </c>
      <c r="AY220" s="253" t="s">
        <v>143</v>
      </c>
    </row>
    <row r="221" s="14" customFormat="1">
      <c r="A221" s="14"/>
      <c r="B221" s="243"/>
      <c r="C221" s="244"/>
      <c r="D221" s="234" t="s">
        <v>157</v>
      </c>
      <c r="E221" s="245" t="s">
        <v>19</v>
      </c>
      <c r="F221" s="246" t="s">
        <v>330</v>
      </c>
      <c r="G221" s="244"/>
      <c r="H221" s="247">
        <v>14.84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157</v>
      </c>
      <c r="AU221" s="253" t="s">
        <v>144</v>
      </c>
      <c r="AV221" s="14" t="s">
        <v>79</v>
      </c>
      <c r="AW221" s="14" t="s">
        <v>32</v>
      </c>
      <c r="AX221" s="14" t="s">
        <v>70</v>
      </c>
      <c r="AY221" s="253" t="s">
        <v>143</v>
      </c>
    </row>
    <row r="222" s="15" customFormat="1">
      <c r="A222" s="15"/>
      <c r="B222" s="264"/>
      <c r="C222" s="265"/>
      <c r="D222" s="234" t="s">
        <v>157</v>
      </c>
      <c r="E222" s="266" t="s">
        <v>19</v>
      </c>
      <c r="F222" s="267" t="s">
        <v>190</v>
      </c>
      <c r="G222" s="265"/>
      <c r="H222" s="268">
        <v>31.667999999999999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4" t="s">
        <v>157</v>
      </c>
      <c r="AU222" s="274" t="s">
        <v>144</v>
      </c>
      <c r="AV222" s="15" t="s">
        <v>153</v>
      </c>
      <c r="AW222" s="15" t="s">
        <v>32</v>
      </c>
      <c r="AX222" s="15" t="s">
        <v>77</v>
      </c>
      <c r="AY222" s="274" t="s">
        <v>143</v>
      </c>
    </row>
    <row r="223" s="12" customFormat="1" ht="22.8" customHeight="1">
      <c r="A223" s="12"/>
      <c r="B223" s="198"/>
      <c r="C223" s="199"/>
      <c r="D223" s="200" t="s">
        <v>69</v>
      </c>
      <c r="E223" s="212" t="s">
        <v>331</v>
      </c>
      <c r="F223" s="212" t="s">
        <v>332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SUM(P224:P233)</f>
        <v>0</v>
      </c>
      <c r="Q223" s="206"/>
      <c r="R223" s="207">
        <f>SUM(R224:R233)</f>
        <v>0</v>
      </c>
      <c r="S223" s="206"/>
      <c r="T223" s="208">
        <f>SUM(T224:T233)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77</v>
      </c>
      <c r="AT223" s="210" t="s">
        <v>69</v>
      </c>
      <c r="AU223" s="210" t="s">
        <v>77</v>
      </c>
      <c r="AY223" s="209" t="s">
        <v>143</v>
      </c>
      <c r="BK223" s="211">
        <f>SUM(BK224:BK233)</f>
        <v>0</v>
      </c>
    </row>
    <row r="224" s="2" customFormat="1" ht="37.8" customHeight="1">
      <c r="A224" s="40"/>
      <c r="B224" s="41"/>
      <c r="C224" s="214" t="s">
        <v>333</v>
      </c>
      <c r="D224" s="214" t="s">
        <v>148</v>
      </c>
      <c r="E224" s="215" t="s">
        <v>334</v>
      </c>
      <c r="F224" s="216" t="s">
        <v>335</v>
      </c>
      <c r="G224" s="217" t="s">
        <v>336</v>
      </c>
      <c r="H224" s="218">
        <v>9.8699999999999992</v>
      </c>
      <c r="I224" s="219"/>
      <c r="J224" s="220">
        <f>ROUND(I224*H224,2)</f>
        <v>0</v>
      </c>
      <c r="K224" s="216" t="s">
        <v>152</v>
      </c>
      <c r="L224" s="46"/>
      <c r="M224" s="221" t="s">
        <v>19</v>
      </c>
      <c r="N224" s="222" t="s">
        <v>41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153</v>
      </c>
      <c r="AT224" s="225" t="s">
        <v>148</v>
      </c>
      <c r="AU224" s="225" t="s">
        <v>79</v>
      </c>
      <c r="AY224" s="19" t="s">
        <v>143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77</v>
      </c>
      <c r="BK224" s="226">
        <f>ROUND(I224*H224,2)</f>
        <v>0</v>
      </c>
      <c r="BL224" s="19" t="s">
        <v>153</v>
      </c>
      <c r="BM224" s="225" t="s">
        <v>337</v>
      </c>
    </row>
    <row r="225" s="2" customFormat="1">
      <c r="A225" s="40"/>
      <c r="B225" s="41"/>
      <c r="C225" s="42"/>
      <c r="D225" s="227" t="s">
        <v>155</v>
      </c>
      <c r="E225" s="42"/>
      <c r="F225" s="228" t="s">
        <v>338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155</v>
      </c>
      <c r="AU225" s="19" t="s">
        <v>79</v>
      </c>
    </row>
    <row r="226" s="2" customFormat="1" ht="33" customHeight="1">
      <c r="A226" s="40"/>
      <c r="B226" s="41"/>
      <c r="C226" s="214" t="s">
        <v>339</v>
      </c>
      <c r="D226" s="214" t="s">
        <v>148</v>
      </c>
      <c r="E226" s="215" t="s">
        <v>340</v>
      </c>
      <c r="F226" s="216" t="s">
        <v>341</v>
      </c>
      <c r="G226" s="217" t="s">
        <v>336</v>
      </c>
      <c r="H226" s="218">
        <v>9.8699999999999992</v>
      </c>
      <c r="I226" s="219"/>
      <c r="J226" s="220">
        <f>ROUND(I226*H226,2)</f>
        <v>0</v>
      </c>
      <c r="K226" s="216" t="s">
        <v>152</v>
      </c>
      <c r="L226" s="46"/>
      <c r="M226" s="221" t="s">
        <v>19</v>
      </c>
      <c r="N226" s="222" t="s">
        <v>41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153</v>
      </c>
      <c r="AT226" s="225" t="s">
        <v>148</v>
      </c>
      <c r="AU226" s="225" t="s">
        <v>79</v>
      </c>
      <c r="AY226" s="19" t="s">
        <v>143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77</v>
      </c>
      <c r="BK226" s="226">
        <f>ROUND(I226*H226,2)</f>
        <v>0</v>
      </c>
      <c r="BL226" s="19" t="s">
        <v>153</v>
      </c>
      <c r="BM226" s="225" t="s">
        <v>342</v>
      </c>
    </row>
    <row r="227" s="2" customFormat="1">
      <c r="A227" s="40"/>
      <c r="B227" s="41"/>
      <c r="C227" s="42"/>
      <c r="D227" s="227" t="s">
        <v>155</v>
      </c>
      <c r="E227" s="42"/>
      <c r="F227" s="228" t="s">
        <v>343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155</v>
      </c>
      <c r="AU227" s="19" t="s">
        <v>79</v>
      </c>
    </row>
    <row r="228" s="2" customFormat="1" ht="44.25" customHeight="1">
      <c r="A228" s="40"/>
      <c r="B228" s="41"/>
      <c r="C228" s="214" t="s">
        <v>344</v>
      </c>
      <c r="D228" s="214" t="s">
        <v>148</v>
      </c>
      <c r="E228" s="215" t="s">
        <v>345</v>
      </c>
      <c r="F228" s="216" t="s">
        <v>346</v>
      </c>
      <c r="G228" s="217" t="s">
        <v>336</v>
      </c>
      <c r="H228" s="218">
        <v>88.829999999999998</v>
      </c>
      <c r="I228" s="219"/>
      <c r="J228" s="220">
        <f>ROUND(I228*H228,2)</f>
        <v>0</v>
      </c>
      <c r="K228" s="216" t="s">
        <v>152</v>
      </c>
      <c r="L228" s="46"/>
      <c r="M228" s="221" t="s">
        <v>19</v>
      </c>
      <c r="N228" s="222" t="s">
        <v>41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153</v>
      </c>
      <c r="AT228" s="225" t="s">
        <v>148</v>
      </c>
      <c r="AU228" s="225" t="s">
        <v>79</v>
      </c>
      <c r="AY228" s="19" t="s">
        <v>143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77</v>
      </c>
      <c r="BK228" s="226">
        <f>ROUND(I228*H228,2)</f>
        <v>0</v>
      </c>
      <c r="BL228" s="19" t="s">
        <v>153</v>
      </c>
      <c r="BM228" s="225" t="s">
        <v>347</v>
      </c>
    </row>
    <row r="229" s="2" customFormat="1">
      <c r="A229" s="40"/>
      <c r="B229" s="41"/>
      <c r="C229" s="42"/>
      <c r="D229" s="227" t="s">
        <v>155</v>
      </c>
      <c r="E229" s="42"/>
      <c r="F229" s="228" t="s">
        <v>348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155</v>
      </c>
      <c r="AU229" s="19" t="s">
        <v>79</v>
      </c>
    </row>
    <row r="230" s="2" customFormat="1">
      <c r="A230" s="40"/>
      <c r="B230" s="41"/>
      <c r="C230" s="42"/>
      <c r="D230" s="234" t="s">
        <v>349</v>
      </c>
      <c r="E230" s="42"/>
      <c r="F230" s="275" t="s">
        <v>350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349</v>
      </c>
      <c r="AU230" s="19" t="s">
        <v>79</v>
      </c>
    </row>
    <row r="231" s="14" customFormat="1">
      <c r="A231" s="14"/>
      <c r="B231" s="243"/>
      <c r="C231" s="244"/>
      <c r="D231" s="234" t="s">
        <v>157</v>
      </c>
      <c r="E231" s="244"/>
      <c r="F231" s="246" t="s">
        <v>351</v>
      </c>
      <c r="G231" s="244"/>
      <c r="H231" s="247">
        <v>88.829999999999998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157</v>
      </c>
      <c r="AU231" s="253" t="s">
        <v>79</v>
      </c>
      <c r="AV231" s="14" t="s">
        <v>79</v>
      </c>
      <c r="AW231" s="14" t="s">
        <v>4</v>
      </c>
      <c r="AX231" s="14" t="s">
        <v>77</v>
      </c>
      <c r="AY231" s="253" t="s">
        <v>143</v>
      </c>
    </row>
    <row r="232" s="2" customFormat="1" ht="44.25" customHeight="1">
      <c r="A232" s="40"/>
      <c r="B232" s="41"/>
      <c r="C232" s="214" t="s">
        <v>352</v>
      </c>
      <c r="D232" s="214" t="s">
        <v>148</v>
      </c>
      <c r="E232" s="215" t="s">
        <v>353</v>
      </c>
      <c r="F232" s="216" t="s">
        <v>354</v>
      </c>
      <c r="G232" s="217" t="s">
        <v>336</v>
      </c>
      <c r="H232" s="218">
        <v>9.8699999999999992</v>
      </c>
      <c r="I232" s="219"/>
      <c r="J232" s="220">
        <f>ROUND(I232*H232,2)</f>
        <v>0</v>
      </c>
      <c r="K232" s="216" t="s">
        <v>152</v>
      </c>
      <c r="L232" s="46"/>
      <c r="M232" s="221" t="s">
        <v>19</v>
      </c>
      <c r="N232" s="222" t="s">
        <v>41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153</v>
      </c>
      <c r="AT232" s="225" t="s">
        <v>148</v>
      </c>
      <c r="AU232" s="225" t="s">
        <v>79</v>
      </c>
      <c r="AY232" s="19" t="s">
        <v>143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77</v>
      </c>
      <c r="BK232" s="226">
        <f>ROUND(I232*H232,2)</f>
        <v>0</v>
      </c>
      <c r="BL232" s="19" t="s">
        <v>153</v>
      </c>
      <c r="BM232" s="225" t="s">
        <v>355</v>
      </c>
    </row>
    <row r="233" s="2" customFormat="1">
      <c r="A233" s="40"/>
      <c r="B233" s="41"/>
      <c r="C233" s="42"/>
      <c r="D233" s="227" t="s">
        <v>155</v>
      </c>
      <c r="E233" s="42"/>
      <c r="F233" s="228" t="s">
        <v>356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155</v>
      </c>
      <c r="AU233" s="19" t="s">
        <v>79</v>
      </c>
    </row>
    <row r="234" s="12" customFormat="1" ht="22.8" customHeight="1">
      <c r="A234" s="12"/>
      <c r="B234" s="198"/>
      <c r="C234" s="199"/>
      <c r="D234" s="200" t="s">
        <v>69</v>
      </c>
      <c r="E234" s="212" t="s">
        <v>357</v>
      </c>
      <c r="F234" s="212" t="s">
        <v>358</v>
      </c>
      <c r="G234" s="199"/>
      <c r="H234" s="199"/>
      <c r="I234" s="202"/>
      <c r="J234" s="213">
        <f>BK234</f>
        <v>0</v>
      </c>
      <c r="K234" s="199"/>
      <c r="L234" s="204"/>
      <c r="M234" s="205"/>
      <c r="N234" s="206"/>
      <c r="O234" s="206"/>
      <c r="P234" s="207">
        <f>SUM(P235:P236)</f>
        <v>0</v>
      </c>
      <c r="Q234" s="206"/>
      <c r="R234" s="207">
        <f>SUM(R235:R236)</f>
        <v>0</v>
      </c>
      <c r="S234" s="206"/>
      <c r="T234" s="208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77</v>
      </c>
      <c r="AT234" s="210" t="s">
        <v>69</v>
      </c>
      <c r="AU234" s="210" t="s">
        <v>77</v>
      </c>
      <c r="AY234" s="209" t="s">
        <v>143</v>
      </c>
      <c r="BK234" s="211">
        <f>SUM(BK235:BK236)</f>
        <v>0</v>
      </c>
    </row>
    <row r="235" s="2" customFormat="1" ht="55.5" customHeight="1">
      <c r="A235" s="40"/>
      <c r="B235" s="41"/>
      <c r="C235" s="214" t="s">
        <v>146</v>
      </c>
      <c r="D235" s="214" t="s">
        <v>148</v>
      </c>
      <c r="E235" s="215" t="s">
        <v>359</v>
      </c>
      <c r="F235" s="216" t="s">
        <v>360</v>
      </c>
      <c r="G235" s="217" t="s">
        <v>336</v>
      </c>
      <c r="H235" s="218">
        <v>3.613</v>
      </c>
      <c r="I235" s="219"/>
      <c r="J235" s="220">
        <f>ROUND(I235*H235,2)</f>
        <v>0</v>
      </c>
      <c r="K235" s="216" t="s">
        <v>152</v>
      </c>
      <c r="L235" s="46"/>
      <c r="M235" s="221" t="s">
        <v>19</v>
      </c>
      <c r="N235" s="222" t="s">
        <v>41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153</v>
      </c>
      <c r="AT235" s="225" t="s">
        <v>148</v>
      </c>
      <c r="AU235" s="225" t="s">
        <v>79</v>
      </c>
      <c r="AY235" s="19" t="s">
        <v>143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77</v>
      </c>
      <c r="BK235" s="226">
        <f>ROUND(I235*H235,2)</f>
        <v>0</v>
      </c>
      <c r="BL235" s="19" t="s">
        <v>153</v>
      </c>
      <c r="BM235" s="225" t="s">
        <v>361</v>
      </c>
    </row>
    <row r="236" s="2" customFormat="1">
      <c r="A236" s="40"/>
      <c r="B236" s="41"/>
      <c r="C236" s="42"/>
      <c r="D236" s="227" t="s">
        <v>155</v>
      </c>
      <c r="E236" s="42"/>
      <c r="F236" s="228" t="s">
        <v>362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155</v>
      </c>
      <c r="AU236" s="19" t="s">
        <v>79</v>
      </c>
    </row>
    <row r="237" s="12" customFormat="1" ht="25.92" customHeight="1">
      <c r="A237" s="12"/>
      <c r="B237" s="198"/>
      <c r="C237" s="199"/>
      <c r="D237" s="200" t="s">
        <v>69</v>
      </c>
      <c r="E237" s="201" t="s">
        <v>363</v>
      </c>
      <c r="F237" s="201" t="s">
        <v>364</v>
      </c>
      <c r="G237" s="199"/>
      <c r="H237" s="199"/>
      <c r="I237" s="202"/>
      <c r="J237" s="203">
        <f>BK237</f>
        <v>0</v>
      </c>
      <c r="K237" s="199"/>
      <c r="L237" s="204"/>
      <c r="M237" s="205"/>
      <c r="N237" s="206"/>
      <c r="O237" s="206"/>
      <c r="P237" s="207">
        <f>P238+P240+P263+P284+P307+P356+P369</f>
        <v>0</v>
      </c>
      <c r="Q237" s="206"/>
      <c r="R237" s="207">
        <f>R238+R240+R263+R284+R307+R356+R369</f>
        <v>1.7789762099999997</v>
      </c>
      <c r="S237" s="206"/>
      <c r="T237" s="208">
        <f>T238+T240+T263+T284+T307+T356+T369</f>
        <v>0.10060000000000001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79</v>
      </c>
      <c r="AT237" s="210" t="s">
        <v>69</v>
      </c>
      <c r="AU237" s="210" t="s">
        <v>70</v>
      </c>
      <c r="AY237" s="209" t="s">
        <v>143</v>
      </c>
      <c r="BK237" s="211">
        <f>BK238+BK240+BK263+BK284+BK307+BK356+BK369</f>
        <v>0</v>
      </c>
    </row>
    <row r="238" s="12" customFormat="1" ht="22.8" customHeight="1">
      <c r="A238" s="12"/>
      <c r="B238" s="198"/>
      <c r="C238" s="199"/>
      <c r="D238" s="200" t="s">
        <v>69</v>
      </c>
      <c r="E238" s="212" t="s">
        <v>365</v>
      </c>
      <c r="F238" s="212" t="s">
        <v>366</v>
      </c>
      <c r="G238" s="199"/>
      <c r="H238" s="199"/>
      <c r="I238" s="202"/>
      <c r="J238" s="213">
        <f>BK238</f>
        <v>0</v>
      </c>
      <c r="K238" s="199"/>
      <c r="L238" s="204"/>
      <c r="M238" s="205"/>
      <c r="N238" s="206"/>
      <c r="O238" s="206"/>
      <c r="P238" s="207">
        <f>P239</f>
        <v>0</v>
      </c>
      <c r="Q238" s="206"/>
      <c r="R238" s="207">
        <f>R239</f>
        <v>0</v>
      </c>
      <c r="S238" s="206"/>
      <c r="T238" s="208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9" t="s">
        <v>79</v>
      </c>
      <c r="AT238" s="210" t="s">
        <v>69</v>
      </c>
      <c r="AU238" s="210" t="s">
        <v>77</v>
      </c>
      <c r="AY238" s="209" t="s">
        <v>143</v>
      </c>
      <c r="BK238" s="211">
        <f>BK239</f>
        <v>0</v>
      </c>
    </row>
    <row r="239" s="2" customFormat="1" ht="24.15" customHeight="1">
      <c r="A239" s="40"/>
      <c r="B239" s="41"/>
      <c r="C239" s="214" t="s">
        <v>367</v>
      </c>
      <c r="D239" s="214" t="s">
        <v>148</v>
      </c>
      <c r="E239" s="215" t="s">
        <v>368</v>
      </c>
      <c r="F239" s="216" t="s">
        <v>369</v>
      </c>
      <c r="G239" s="217" t="s">
        <v>370</v>
      </c>
      <c r="H239" s="218">
        <v>1</v>
      </c>
      <c r="I239" s="219"/>
      <c r="J239" s="220">
        <f>ROUND(I239*H239,2)</f>
        <v>0</v>
      </c>
      <c r="K239" s="216" t="s">
        <v>162</v>
      </c>
      <c r="L239" s="46"/>
      <c r="M239" s="221" t="s">
        <v>19</v>
      </c>
      <c r="N239" s="222" t="s">
        <v>41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257</v>
      </c>
      <c r="AT239" s="225" t="s">
        <v>148</v>
      </c>
      <c r="AU239" s="225" t="s">
        <v>79</v>
      </c>
      <c r="AY239" s="19" t="s">
        <v>143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9" t="s">
        <v>77</v>
      </c>
      <c r="BK239" s="226">
        <f>ROUND(I239*H239,2)</f>
        <v>0</v>
      </c>
      <c r="BL239" s="19" t="s">
        <v>257</v>
      </c>
      <c r="BM239" s="225" t="s">
        <v>371</v>
      </c>
    </row>
    <row r="240" s="12" customFormat="1" ht="22.8" customHeight="1">
      <c r="A240" s="12"/>
      <c r="B240" s="198"/>
      <c r="C240" s="199"/>
      <c r="D240" s="200" t="s">
        <v>69</v>
      </c>
      <c r="E240" s="212" t="s">
        <v>372</v>
      </c>
      <c r="F240" s="212" t="s">
        <v>373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SUM(P241:P262)</f>
        <v>0</v>
      </c>
      <c r="Q240" s="206"/>
      <c r="R240" s="207">
        <f>SUM(R241:R262)</f>
        <v>0.26468468000000001</v>
      </c>
      <c r="S240" s="206"/>
      <c r="T240" s="208">
        <f>SUM(T241:T262)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79</v>
      </c>
      <c r="AT240" s="210" t="s">
        <v>69</v>
      </c>
      <c r="AU240" s="210" t="s">
        <v>77</v>
      </c>
      <c r="AY240" s="209" t="s">
        <v>143</v>
      </c>
      <c r="BK240" s="211">
        <f>SUM(BK241:BK262)</f>
        <v>0</v>
      </c>
    </row>
    <row r="241" s="2" customFormat="1" ht="55.5" customHeight="1">
      <c r="A241" s="40"/>
      <c r="B241" s="41"/>
      <c r="C241" s="214" t="s">
        <v>374</v>
      </c>
      <c r="D241" s="214" t="s">
        <v>148</v>
      </c>
      <c r="E241" s="215" t="s">
        <v>375</v>
      </c>
      <c r="F241" s="216" t="s">
        <v>376</v>
      </c>
      <c r="G241" s="217" t="s">
        <v>172</v>
      </c>
      <c r="H241" s="218">
        <v>2.8500000000000001</v>
      </c>
      <c r="I241" s="219"/>
      <c r="J241" s="220">
        <f>ROUND(I241*H241,2)</f>
        <v>0</v>
      </c>
      <c r="K241" s="216" t="s">
        <v>152</v>
      </c>
      <c r="L241" s="46"/>
      <c r="M241" s="221" t="s">
        <v>19</v>
      </c>
      <c r="N241" s="222" t="s">
        <v>41</v>
      </c>
      <c r="O241" s="86"/>
      <c r="P241" s="223">
        <f>O241*H241</f>
        <v>0</v>
      </c>
      <c r="Q241" s="223">
        <v>0.02308</v>
      </c>
      <c r="R241" s="223">
        <f>Q241*H241</f>
        <v>0.065778000000000003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257</v>
      </c>
      <c r="AT241" s="225" t="s">
        <v>148</v>
      </c>
      <c r="AU241" s="225" t="s">
        <v>79</v>
      </c>
      <c r="AY241" s="19" t="s">
        <v>143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77</v>
      </c>
      <c r="BK241" s="226">
        <f>ROUND(I241*H241,2)</f>
        <v>0</v>
      </c>
      <c r="BL241" s="19" t="s">
        <v>257</v>
      </c>
      <c r="BM241" s="225" t="s">
        <v>377</v>
      </c>
    </row>
    <row r="242" s="2" customFormat="1">
      <c r="A242" s="40"/>
      <c r="B242" s="41"/>
      <c r="C242" s="42"/>
      <c r="D242" s="227" t="s">
        <v>155</v>
      </c>
      <c r="E242" s="42"/>
      <c r="F242" s="228" t="s">
        <v>378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155</v>
      </c>
      <c r="AU242" s="19" t="s">
        <v>79</v>
      </c>
    </row>
    <row r="243" s="13" customFormat="1">
      <c r="A243" s="13"/>
      <c r="B243" s="232"/>
      <c r="C243" s="233"/>
      <c r="D243" s="234" t="s">
        <v>157</v>
      </c>
      <c r="E243" s="235" t="s">
        <v>19</v>
      </c>
      <c r="F243" s="236" t="s">
        <v>379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157</v>
      </c>
      <c r="AU243" s="242" t="s">
        <v>79</v>
      </c>
      <c r="AV243" s="13" t="s">
        <v>77</v>
      </c>
      <c r="AW243" s="13" t="s">
        <v>32</v>
      </c>
      <c r="AX243" s="13" t="s">
        <v>70</v>
      </c>
      <c r="AY243" s="242" t="s">
        <v>143</v>
      </c>
    </row>
    <row r="244" s="14" customFormat="1">
      <c r="A244" s="14"/>
      <c r="B244" s="243"/>
      <c r="C244" s="244"/>
      <c r="D244" s="234" t="s">
        <v>157</v>
      </c>
      <c r="E244" s="245" t="s">
        <v>19</v>
      </c>
      <c r="F244" s="246" t="s">
        <v>380</v>
      </c>
      <c r="G244" s="244"/>
      <c r="H244" s="247">
        <v>2.8500000000000001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157</v>
      </c>
      <c r="AU244" s="253" t="s">
        <v>79</v>
      </c>
      <c r="AV244" s="14" t="s">
        <v>79</v>
      </c>
      <c r="AW244" s="14" t="s">
        <v>32</v>
      </c>
      <c r="AX244" s="14" t="s">
        <v>77</v>
      </c>
      <c r="AY244" s="253" t="s">
        <v>143</v>
      </c>
    </row>
    <row r="245" s="2" customFormat="1" ht="49.05" customHeight="1">
      <c r="A245" s="40"/>
      <c r="B245" s="41"/>
      <c r="C245" s="214" t="s">
        <v>381</v>
      </c>
      <c r="D245" s="214" t="s">
        <v>148</v>
      </c>
      <c r="E245" s="215" t="s">
        <v>382</v>
      </c>
      <c r="F245" s="216" t="s">
        <v>383</v>
      </c>
      <c r="G245" s="217" t="s">
        <v>172</v>
      </c>
      <c r="H245" s="218">
        <v>11.522</v>
      </c>
      <c r="I245" s="219"/>
      <c r="J245" s="220">
        <f>ROUND(I245*H245,2)</f>
        <v>0</v>
      </c>
      <c r="K245" s="216" t="s">
        <v>152</v>
      </c>
      <c r="L245" s="46"/>
      <c r="M245" s="221" t="s">
        <v>19</v>
      </c>
      <c r="N245" s="222" t="s">
        <v>41</v>
      </c>
      <c r="O245" s="86"/>
      <c r="P245" s="223">
        <f>O245*H245</f>
        <v>0</v>
      </c>
      <c r="Q245" s="223">
        <v>0.012590000000000001</v>
      </c>
      <c r="R245" s="223">
        <f>Q245*H245</f>
        <v>0.14506198000000001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257</v>
      </c>
      <c r="AT245" s="225" t="s">
        <v>148</v>
      </c>
      <c r="AU245" s="225" t="s">
        <v>79</v>
      </c>
      <c r="AY245" s="19" t="s">
        <v>143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77</v>
      </c>
      <c r="BK245" s="226">
        <f>ROUND(I245*H245,2)</f>
        <v>0</v>
      </c>
      <c r="BL245" s="19" t="s">
        <v>257</v>
      </c>
      <c r="BM245" s="225" t="s">
        <v>384</v>
      </c>
    </row>
    <row r="246" s="2" customFormat="1">
      <c r="A246" s="40"/>
      <c r="B246" s="41"/>
      <c r="C246" s="42"/>
      <c r="D246" s="227" t="s">
        <v>155</v>
      </c>
      <c r="E246" s="42"/>
      <c r="F246" s="228" t="s">
        <v>385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155</v>
      </c>
      <c r="AU246" s="19" t="s">
        <v>79</v>
      </c>
    </row>
    <row r="247" s="14" customFormat="1">
      <c r="A247" s="14"/>
      <c r="B247" s="243"/>
      <c r="C247" s="244"/>
      <c r="D247" s="234" t="s">
        <v>157</v>
      </c>
      <c r="E247" s="245" t="s">
        <v>19</v>
      </c>
      <c r="F247" s="246" t="s">
        <v>386</v>
      </c>
      <c r="G247" s="244"/>
      <c r="H247" s="247">
        <v>11.522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157</v>
      </c>
      <c r="AU247" s="253" t="s">
        <v>79</v>
      </c>
      <c r="AV247" s="14" t="s">
        <v>79</v>
      </c>
      <c r="AW247" s="14" t="s">
        <v>32</v>
      </c>
      <c r="AX247" s="14" t="s">
        <v>77</v>
      </c>
      <c r="AY247" s="253" t="s">
        <v>143</v>
      </c>
    </row>
    <row r="248" s="2" customFormat="1" ht="24.15" customHeight="1">
      <c r="A248" s="40"/>
      <c r="B248" s="41"/>
      <c r="C248" s="214" t="s">
        <v>387</v>
      </c>
      <c r="D248" s="214" t="s">
        <v>148</v>
      </c>
      <c r="E248" s="215" t="s">
        <v>388</v>
      </c>
      <c r="F248" s="216" t="s">
        <v>389</v>
      </c>
      <c r="G248" s="217" t="s">
        <v>167</v>
      </c>
      <c r="H248" s="218">
        <v>20.620000000000001</v>
      </c>
      <c r="I248" s="219"/>
      <c r="J248" s="220">
        <f>ROUND(I248*H248,2)</f>
        <v>0</v>
      </c>
      <c r="K248" s="216" t="s">
        <v>162</v>
      </c>
      <c r="L248" s="46"/>
      <c r="M248" s="221" t="s">
        <v>19</v>
      </c>
      <c r="N248" s="222" t="s">
        <v>41</v>
      </c>
      <c r="O248" s="86"/>
      <c r="P248" s="223">
        <f>O248*H248</f>
        <v>0</v>
      </c>
      <c r="Q248" s="223">
        <v>0.00022000000000000001</v>
      </c>
      <c r="R248" s="223">
        <f>Q248*H248</f>
        <v>0.0045364000000000003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257</v>
      </c>
      <c r="AT248" s="225" t="s">
        <v>148</v>
      </c>
      <c r="AU248" s="225" t="s">
        <v>79</v>
      </c>
      <c r="AY248" s="19" t="s">
        <v>143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77</v>
      </c>
      <c r="BK248" s="226">
        <f>ROUND(I248*H248,2)</f>
        <v>0</v>
      </c>
      <c r="BL248" s="19" t="s">
        <v>257</v>
      </c>
      <c r="BM248" s="225" t="s">
        <v>390</v>
      </c>
    </row>
    <row r="249" s="14" customFormat="1">
      <c r="A249" s="14"/>
      <c r="B249" s="243"/>
      <c r="C249" s="244"/>
      <c r="D249" s="234" t="s">
        <v>157</v>
      </c>
      <c r="E249" s="245" t="s">
        <v>19</v>
      </c>
      <c r="F249" s="246" t="s">
        <v>391</v>
      </c>
      <c r="G249" s="244"/>
      <c r="H249" s="247">
        <v>20.620000000000001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157</v>
      </c>
      <c r="AU249" s="253" t="s">
        <v>79</v>
      </c>
      <c r="AV249" s="14" t="s">
        <v>79</v>
      </c>
      <c r="AW249" s="14" t="s">
        <v>32</v>
      </c>
      <c r="AX249" s="14" t="s">
        <v>77</v>
      </c>
      <c r="AY249" s="253" t="s">
        <v>143</v>
      </c>
    </row>
    <row r="250" s="2" customFormat="1" ht="44.25" customHeight="1">
      <c r="A250" s="40"/>
      <c r="B250" s="41"/>
      <c r="C250" s="214" t="s">
        <v>392</v>
      </c>
      <c r="D250" s="214" t="s">
        <v>148</v>
      </c>
      <c r="E250" s="215" t="s">
        <v>393</v>
      </c>
      <c r="F250" s="216" t="s">
        <v>394</v>
      </c>
      <c r="G250" s="217" t="s">
        <v>172</v>
      </c>
      <c r="H250" s="218">
        <v>11.522</v>
      </c>
      <c r="I250" s="219"/>
      <c r="J250" s="220">
        <f>ROUND(I250*H250,2)</f>
        <v>0</v>
      </c>
      <c r="K250" s="216" t="s">
        <v>152</v>
      </c>
      <c r="L250" s="46"/>
      <c r="M250" s="221" t="s">
        <v>19</v>
      </c>
      <c r="N250" s="222" t="s">
        <v>41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257</v>
      </c>
      <c r="AT250" s="225" t="s">
        <v>148</v>
      </c>
      <c r="AU250" s="225" t="s">
        <v>79</v>
      </c>
      <c r="AY250" s="19" t="s">
        <v>143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77</v>
      </c>
      <c r="BK250" s="226">
        <f>ROUND(I250*H250,2)</f>
        <v>0</v>
      </c>
      <c r="BL250" s="19" t="s">
        <v>257</v>
      </c>
      <c r="BM250" s="225" t="s">
        <v>395</v>
      </c>
    </row>
    <row r="251" s="2" customFormat="1">
      <c r="A251" s="40"/>
      <c r="B251" s="41"/>
      <c r="C251" s="42"/>
      <c r="D251" s="227" t="s">
        <v>155</v>
      </c>
      <c r="E251" s="42"/>
      <c r="F251" s="228" t="s">
        <v>396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155</v>
      </c>
      <c r="AU251" s="19" t="s">
        <v>79</v>
      </c>
    </row>
    <row r="252" s="2" customFormat="1" ht="24.15" customHeight="1">
      <c r="A252" s="40"/>
      <c r="B252" s="41"/>
      <c r="C252" s="254" t="s">
        <v>397</v>
      </c>
      <c r="D252" s="254" t="s">
        <v>159</v>
      </c>
      <c r="E252" s="255" t="s">
        <v>398</v>
      </c>
      <c r="F252" s="256" t="s">
        <v>399</v>
      </c>
      <c r="G252" s="257" t="s">
        <v>172</v>
      </c>
      <c r="H252" s="258">
        <v>12.945</v>
      </c>
      <c r="I252" s="259"/>
      <c r="J252" s="260">
        <f>ROUND(I252*H252,2)</f>
        <v>0</v>
      </c>
      <c r="K252" s="256" t="s">
        <v>152</v>
      </c>
      <c r="L252" s="261"/>
      <c r="M252" s="262" t="s">
        <v>19</v>
      </c>
      <c r="N252" s="263" t="s">
        <v>41</v>
      </c>
      <c r="O252" s="86"/>
      <c r="P252" s="223">
        <f>O252*H252</f>
        <v>0</v>
      </c>
      <c r="Q252" s="223">
        <v>0.00013999999999999999</v>
      </c>
      <c r="R252" s="223">
        <f>Q252*H252</f>
        <v>0.0018123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367</v>
      </c>
      <c r="AT252" s="225" t="s">
        <v>159</v>
      </c>
      <c r="AU252" s="225" t="s">
        <v>79</v>
      </c>
      <c r="AY252" s="19" t="s">
        <v>143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77</v>
      </c>
      <c r="BK252" s="226">
        <f>ROUND(I252*H252,2)</f>
        <v>0</v>
      </c>
      <c r="BL252" s="19" t="s">
        <v>257</v>
      </c>
      <c r="BM252" s="225" t="s">
        <v>400</v>
      </c>
    </row>
    <row r="253" s="14" customFormat="1">
      <c r="A253" s="14"/>
      <c r="B253" s="243"/>
      <c r="C253" s="244"/>
      <c r="D253" s="234" t="s">
        <v>157</v>
      </c>
      <c r="E253" s="244"/>
      <c r="F253" s="246" t="s">
        <v>401</v>
      </c>
      <c r="G253" s="244"/>
      <c r="H253" s="247">
        <v>12.945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157</v>
      </c>
      <c r="AU253" s="253" t="s">
        <v>79</v>
      </c>
      <c r="AV253" s="14" t="s">
        <v>79</v>
      </c>
      <c r="AW253" s="14" t="s">
        <v>4</v>
      </c>
      <c r="AX253" s="14" t="s">
        <v>77</v>
      </c>
      <c r="AY253" s="253" t="s">
        <v>143</v>
      </c>
    </row>
    <row r="254" s="2" customFormat="1" ht="49.05" customHeight="1">
      <c r="A254" s="40"/>
      <c r="B254" s="41"/>
      <c r="C254" s="214" t="s">
        <v>402</v>
      </c>
      <c r="D254" s="214" t="s">
        <v>148</v>
      </c>
      <c r="E254" s="215" t="s">
        <v>403</v>
      </c>
      <c r="F254" s="216" t="s">
        <v>404</v>
      </c>
      <c r="G254" s="217" t="s">
        <v>167</v>
      </c>
      <c r="H254" s="218">
        <v>2.6000000000000001</v>
      </c>
      <c r="I254" s="219"/>
      <c r="J254" s="220">
        <f>ROUND(I254*H254,2)</f>
        <v>0</v>
      </c>
      <c r="K254" s="216" t="s">
        <v>152</v>
      </c>
      <c r="L254" s="46"/>
      <c r="M254" s="221" t="s">
        <v>19</v>
      </c>
      <c r="N254" s="222" t="s">
        <v>41</v>
      </c>
      <c r="O254" s="86"/>
      <c r="P254" s="223">
        <f>O254*H254</f>
        <v>0</v>
      </c>
      <c r="Q254" s="223">
        <v>0.0090600000000000003</v>
      </c>
      <c r="R254" s="223">
        <f>Q254*H254</f>
        <v>0.023556000000000001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257</v>
      </c>
      <c r="AT254" s="225" t="s">
        <v>148</v>
      </c>
      <c r="AU254" s="225" t="s">
        <v>79</v>
      </c>
      <c r="AY254" s="19" t="s">
        <v>143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77</v>
      </c>
      <c r="BK254" s="226">
        <f>ROUND(I254*H254,2)</f>
        <v>0</v>
      </c>
      <c r="BL254" s="19" t="s">
        <v>257</v>
      </c>
      <c r="BM254" s="225" t="s">
        <v>405</v>
      </c>
    </row>
    <row r="255" s="2" customFormat="1">
      <c r="A255" s="40"/>
      <c r="B255" s="41"/>
      <c r="C255" s="42"/>
      <c r="D255" s="227" t="s">
        <v>155</v>
      </c>
      <c r="E255" s="42"/>
      <c r="F255" s="228" t="s">
        <v>406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155</v>
      </c>
      <c r="AU255" s="19" t="s">
        <v>79</v>
      </c>
    </row>
    <row r="256" s="13" customFormat="1">
      <c r="A256" s="13"/>
      <c r="B256" s="232"/>
      <c r="C256" s="233"/>
      <c r="D256" s="234" t="s">
        <v>157</v>
      </c>
      <c r="E256" s="235" t="s">
        <v>19</v>
      </c>
      <c r="F256" s="236" t="s">
        <v>407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157</v>
      </c>
      <c r="AU256" s="242" t="s">
        <v>79</v>
      </c>
      <c r="AV256" s="13" t="s">
        <v>77</v>
      </c>
      <c r="AW256" s="13" t="s">
        <v>32</v>
      </c>
      <c r="AX256" s="13" t="s">
        <v>70</v>
      </c>
      <c r="AY256" s="242" t="s">
        <v>143</v>
      </c>
    </row>
    <row r="257" s="14" customFormat="1">
      <c r="A257" s="14"/>
      <c r="B257" s="243"/>
      <c r="C257" s="244"/>
      <c r="D257" s="234" t="s">
        <v>157</v>
      </c>
      <c r="E257" s="245" t="s">
        <v>19</v>
      </c>
      <c r="F257" s="246" t="s">
        <v>408</v>
      </c>
      <c r="G257" s="244"/>
      <c r="H257" s="247">
        <v>2.6000000000000001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157</v>
      </c>
      <c r="AU257" s="253" t="s">
        <v>79</v>
      </c>
      <c r="AV257" s="14" t="s">
        <v>79</v>
      </c>
      <c r="AW257" s="14" t="s">
        <v>32</v>
      </c>
      <c r="AX257" s="14" t="s">
        <v>77</v>
      </c>
      <c r="AY257" s="253" t="s">
        <v>143</v>
      </c>
    </row>
    <row r="258" s="2" customFormat="1" ht="33" customHeight="1">
      <c r="A258" s="40"/>
      <c r="B258" s="41"/>
      <c r="C258" s="214" t="s">
        <v>409</v>
      </c>
      <c r="D258" s="214" t="s">
        <v>148</v>
      </c>
      <c r="E258" s="215" t="s">
        <v>410</v>
      </c>
      <c r="F258" s="216" t="s">
        <v>411</v>
      </c>
      <c r="G258" s="217" t="s">
        <v>172</v>
      </c>
      <c r="H258" s="218">
        <v>1.3999999999999999</v>
      </c>
      <c r="I258" s="219"/>
      <c r="J258" s="220">
        <f>ROUND(I258*H258,2)</f>
        <v>0</v>
      </c>
      <c r="K258" s="216" t="s">
        <v>152</v>
      </c>
      <c r="L258" s="46"/>
      <c r="M258" s="221" t="s">
        <v>19</v>
      </c>
      <c r="N258" s="222" t="s">
        <v>41</v>
      </c>
      <c r="O258" s="86"/>
      <c r="P258" s="223">
        <f>O258*H258</f>
        <v>0</v>
      </c>
      <c r="Q258" s="223">
        <v>0.017100000000000001</v>
      </c>
      <c r="R258" s="223">
        <f>Q258*H258</f>
        <v>0.023939999999999999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257</v>
      </c>
      <c r="AT258" s="225" t="s">
        <v>148</v>
      </c>
      <c r="AU258" s="225" t="s">
        <v>79</v>
      </c>
      <c r="AY258" s="19" t="s">
        <v>143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77</v>
      </c>
      <c r="BK258" s="226">
        <f>ROUND(I258*H258,2)</f>
        <v>0</v>
      </c>
      <c r="BL258" s="19" t="s">
        <v>257</v>
      </c>
      <c r="BM258" s="225" t="s">
        <v>412</v>
      </c>
    </row>
    <row r="259" s="2" customFormat="1">
      <c r="A259" s="40"/>
      <c r="B259" s="41"/>
      <c r="C259" s="42"/>
      <c r="D259" s="227" t="s">
        <v>155</v>
      </c>
      <c r="E259" s="42"/>
      <c r="F259" s="228" t="s">
        <v>413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155</v>
      </c>
      <c r="AU259" s="19" t="s">
        <v>79</v>
      </c>
    </row>
    <row r="260" s="14" customFormat="1">
      <c r="A260" s="14"/>
      <c r="B260" s="243"/>
      <c r="C260" s="244"/>
      <c r="D260" s="234" t="s">
        <v>157</v>
      </c>
      <c r="E260" s="245" t="s">
        <v>19</v>
      </c>
      <c r="F260" s="246" t="s">
        <v>414</v>
      </c>
      <c r="G260" s="244"/>
      <c r="H260" s="247">
        <v>1.3999999999999999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157</v>
      </c>
      <c r="AU260" s="253" t="s">
        <v>79</v>
      </c>
      <c r="AV260" s="14" t="s">
        <v>79</v>
      </c>
      <c r="AW260" s="14" t="s">
        <v>32</v>
      </c>
      <c r="AX260" s="14" t="s">
        <v>77</v>
      </c>
      <c r="AY260" s="253" t="s">
        <v>143</v>
      </c>
    </row>
    <row r="261" s="2" customFormat="1" ht="76.35" customHeight="1">
      <c r="A261" s="40"/>
      <c r="B261" s="41"/>
      <c r="C261" s="214" t="s">
        <v>415</v>
      </c>
      <c r="D261" s="214" t="s">
        <v>148</v>
      </c>
      <c r="E261" s="215" t="s">
        <v>416</v>
      </c>
      <c r="F261" s="216" t="s">
        <v>417</v>
      </c>
      <c r="G261" s="217" t="s">
        <v>336</v>
      </c>
      <c r="H261" s="218">
        <v>0.26500000000000001</v>
      </c>
      <c r="I261" s="219"/>
      <c r="J261" s="220">
        <f>ROUND(I261*H261,2)</f>
        <v>0</v>
      </c>
      <c r="K261" s="216" t="s">
        <v>152</v>
      </c>
      <c r="L261" s="46"/>
      <c r="M261" s="221" t="s">
        <v>19</v>
      </c>
      <c r="N261" s="222" t="s">
        <v>41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257</v>
      </c>
      <c r="AT261" s="225" t="s">
        <v>148</v>
      </c>
      <c r="AU261" s="225" t="s">
        <v>79</v>
      </c>
      <c r="AY261" s="19" t="s">
        <v>143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77</v>
      </c>
      <c r="BK261" s="226">
        <f>ROUND(I261*H261,2)</f>
        <v>0</v>
      </c>
      <c r="BL261" s="19" t="s">
        <v>257</v>
      </c>
      <c r="BM261" s="225" t="s">
        <v>418</v>
      </c>
    </row>
    <row r="262" s="2" customFormat="1">
      <c r="A262" s="40"/>
      <c r="B262" s="41"/>
      <c r="C262" s="42"/>
      <c r="D262" s="227" t="s">
        <v>155</v>
      </c>
      <c r="E262" s="42"/>
      <c r="F262" s="228" t="s">
        <v>419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155</v>
      </c>
      <c r="AU262" s="19" t="s">
        <v>79</v>
      </c>
    </row>
    <row r="263" s="12" customFormat="1" ht="22.8" customHeight="1">
      <c r="A263" s="12"/>
      <c r="B263" s="198"/>
      <c r="C263" s="199"/>
      <c r="D263" s="200" t="s">
        <v>69</v>
      </c>
      <c r="E263" s="212" t="s">
        <v>420</v>
      </c>
      <c r="F263" s="212" t="s">
        <v>421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SUM(P264:P283)</f>
        <v>0</v>
      </c>
      <c r="Q263" s="206"/>
      <c r="R263" s="207">
        <f>SUM(R264:R283)</f>
        <v>0.066140000000000004</v>
      </c>
      <c r="S263" s="206"/>
      <c r="T263" s="208">
        <f>SUM(T264:T283)</f>
        <v>0.10000000000000001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79</v>
      </c>
      <c r="AT263" s="210" t="s">
        <v>69</v>
      </c>
      <c r="AU263" s="210" t="s">
        <v>77</v>
      </c>
      <c r="AY263" s="209" t="s">
        <v>143</v>
      </c>
      <c r="BK263" s="211">
        <f>SUM(BK264:BK283)</f>
        <v>0</v>
      </c>
    </row>
    <row r="264" s="2" customFormat="1" ht="37.8" customHeight="1">
      <c r="A264" s="40"/>
      <c r="B264" s="41"/>
      <c r="C264" s="214" t="s">
        <v>422</v>
      </c>
      <c r="D264" s="214" t="s">
        <v>148</v>
      </c>
      <c r="E264" s="215" t="s">
        <v>423</v>
      </c>
      <c r="F264" s="216" t="s">
        <v>424</v>
      </c>
      <c r="G264" s="217" t="s">
        <v>151</v>
      </c>
      <c r="H264" s="218">
        <v>4</v>
      </c>
      <c r="I264" s="219"/>
      <c r="J264" s="220">
        <f>ROUND(I264*H264,2)</f>
        <v>0</v>
      </c>
      <c r="K264" s="216" t="s">
        <v>152</v>
      </c>
      <c r="L264" s="46"/>
      <c r="M264" s="221" t="s">
        <v>19</v>
      </c>
      <c r="N264" s="222" t="s">
        <v>41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257</v>
      </c>
      <c r="AT264" s="225" t="s">
        <v>148</v>
      </c>
      <c r="AU264" s="225" t="s">
        <v>79</v>
      </c>
      <c r="AY264" s="19" t="s">
        <v>143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77</v>
      </c>
      <c r="BK264" s="226">
        <f>ROUND(I264*H264,2)</f>
        <v>0</v>
      </c>
      <c r="BL264" s="19" t="s">
        <v>257</v>
      </c>
      <c r="BM264" s="225" t="s">
        <v>425</v>
      </c>
    </row>
    <row r="265" s="2" customFormat="1">
      <c r="A265" s="40"/>
      <c r="B265" s="41"/>
      <c r="C265" s="42"/>
      <c r="D265" s="227" t="s">
        <v>155</v>
      </c>
      <c r="E265" s="42"/>
      <c r="F265" s="228" t="s">
        <v>426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155</v>
      </c>
      <c r="AU265" s="19" t="s">
        <v>79</v>
      </c>
    </row>
    <row r="266" s="2" customFormat="1" ht="24.15" customHeight="1">
      <c r="A266" s="40"/>
      <c r="B266" s="41"/>
      <c r="C266" s="254" t="s">
        <v>427</v>
      </c>
      <c r="D266" s="254" t="s">
        <v>159</v>
      </c>
      <c r="E266" s="255" t="s">
        <v>428</v>
      </c>
      <c r="F266" s="256" t="s">
        <v>429</v>
      </c>
      <c r="G266" s="257" t="s">
        <v>151</v>
      </c>
      <c r="H266" s="258">
        <v>3</v>
      </c>
      <c r="I266" s="259"/>
      <c r="J266" s="260">
        <f>ROUND(I266*H266,2)</f>
        <v>0</v>
      </c>
      <c r="K266" s="256" t="s">
        <v>152</v>
      </c>
      <c r="L266" s="261"/>
      <c r="M266" s="262" t="s">
        <v>19</v>
      </c>
      <c r="N266" s="263" t="s">
        <v>41</v>
      </c>
      <c r="O266" s="86"/>
      <c r="P266" s="223">
        <f>O266*H266</f>
        <v>0</v>
      </c>
      <c r="Q266" s="223">
        <v>0.012999999999999999</v>
      </c>
      <c r="R266" s="223">
        <f>Q266*H266</f>
        <v>0.039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367</v>
      </c>
      <c r="AT266" s="225" t="s">
        <v>159</v>
      </c>
      <c r="AU266" s="225" t="s">
        <v>79</v>
      </c>
      <c r="AY266" s="19" t="s">
        <v>143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77</v>
      </c>
      <c r="BK266" s="226">
        <f>ROUND(I266*H266,2)</f>
        <v>0</v>
      </c>
      <c r="BL266" s="19" t="s">
        <v>257</v>
      </c>
      <c r="BM266" s="225" t="s">
        <v>430</v>
      </c>
    </row>
    <row r="267" s="2" customFormat="1" ht="24.15" customHeight="1">
      <c r="A267" s="40"/>
      <c r="B267" s="41"/>
      <c r="C267" s="254" t="s">
        <v>431</v>
      </c>
      <c r="D267" s="254" t="s">
        <v>159</v>
      </c>
      <c r="E267" s="255" t="s">
        <v>432</v>
      </c>
      <c r="F267" s="256" t="s">
        <v>433</v>
      </c>
      <c r="G267" s="257" t="s">
        <v>151</v>
      </c>
      <c r="H267" s="258">
        <v>1</v>
      </c>
      <c r="I267" s="259"/>
      <c r="J267" s="260">
        <f>ROUND(I267*H267,2)</f>
        <v>0</v>
      </c>
      <c r="K267" s="256" t="s">
        <v>152</v>
      </c>
      <c r="L267" s="261"/>
      <c r="M267" s="262" t="s">
        <v>19</v>
      </c>
      <c r="N267" s="263" t="s">
        <v>41</v>
      </c>
      <c r="O267" s="86"/>
      <c r="P267" s="223">
        <f>O267*H267</f>
        <v>0</v>
      </c>
      <c r="Q267" s="223">
        <v>0.014500000000000001</v>
      </c>
      <c r="R267" s="223">
        <f>Q267*H267</f>
        <v>0.014500000000000001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367</v>
      </c>
      <c r="AT267" s="225" t="s">
        <v>159</v>
      </c>
      <c r="AU267" s="225" t="s">
        <v>79</v>
      </c>
      <c r="AY267" s="19" t="s">
        <v>143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77</v>
      </c>
      <c r="BK267" s="226">
        <f>ROUND(I267*H267,2)</f>
        <v>0</v>
      </c>
      <c r="BL267" s="19" t="s">
        <v>257</v>
      </c>
      <c r="BM267" s="225" t="s">
        <v>434</v>
      </c>
    </row>
    <row r="268" s="2" customFormat="1" ht="24.15" customHeight="1">
      <c r="A268" s="40"/>
      <c r="B268" s="41"/>
      <c r="C268" s="214" t="s">
        <v>435</v>
      </c>
      <c r="D268" s="214" t="s">
        <v>148</v>
      </c>
      <c r="E268" s="215" t="s">
        <v>436</v>
      </c>
      <c r="F268" s="216" t="s">
        <v>437</v>
      </c>
      <c r="G268" s="217" t="s">
        <v>151</v>
      </c>
      <c r="H268" s="218">
        <v>2</v>
      </c>
      <c r="I268" s="219"/>
      <c r="J268" s="220">
        <f>ROUND(I268*H268,2)</f>
        <v>0</v>
      </c>
      <c r="K268" s="216" t="s">
        <v>152</v>
      </c>
      <c r="L268" s="46"/>
      <c r="M268" s="221" t="s">
        <v>19</v>
      </c>
      <c r="N268" s="222" t="s">
        <v>41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257</v>
      </c>
      <c r="AT268" s="225" t="s">
        <v>148</v>
      </c>
      <c r="AU268" s="225" t="s">
        <v>79</v>
      </c>
      <c r="AY268" s="19" t="s">
        <v>143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77</v>
      </c>
      <c r="BK268" s="226">
        <f>ROUND(I268*H268,2)</f>
        <v>0</v>
      </c>
      <c r="BL268" s="19" t="s">
        <v>257</v>
      </c>
      <c r="BM268" s="225" t="s">
        <v>438</v>
      </c>
    </row>
    <row r="269" s="2" customFormat="1">
      <c r="A269" s="40"/>
      <c r="B269" s="41"/>
      <c r="C269" s="42"/>
      <c r="D269" s="227" t="s">
        <v>155</v>
      </c>
      <c r="E269" s="42"/>
      <c r="F269" s="228" t="s">
        <v>439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155</v>
      </c>
      <c r="AU269" s="19" t="s">
        <v>79</v>
      </c>
    </row>
    <row r="270" s="2" customFormat="1" ht="16.5" customHeight="1">
      <c r="A270" s="40"/>
      <c r="B270" s="41"/>
      <c r="C270" s="254" t="s">
        <v>440</v>
      </c>
      <c r="D270" s="254" t="s">
        <v>159</v>
      </c>
      <c r="E270" s="255" t="s">
        <v>441</v>
      </c>
      <c r="F270" s="256" t="s">
        <v>442</v>
      </c>
      <c r="G270" s="257" t="s">
        <v>151</v>
      </c>
      <c r="H270" s="258">
        <v>2</v>
      </c>
      <c r="I270" s="259"/>
      <c r="J270" s="260">
        <f>ROUND(I270*H270,2)</f>
        <v>0</v>
      </c>
      <c r="K270" s="256" t="s">
        <v>152</v>
      </c>
      <c r="L270" s="261"/>
      <c r="M270" s="262" t="s">
        <v>19</v>
      </c>
      <c r="N270" s="263" t="s">
        <v>41</v>
      </c>
      <c r="O270" s="86"/>
      <c r="P270" s="223">
        <f>O270*H270</f>
        <v>0</v>
      </c>
      <c r="Q270" s="223">
        <v>0.0022000000000000001</v>
      </c>
      <c r="R270" s="223">
        <f>Q270*H270</f>
        <v>0.0044000000000000003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367</v>
      </c>
      <c r="AT270" s="225" t="s">
        <v>159</v>
      </c>
      <c r="AU270" s="225" t="s">
        <v>79</v>
      </c>
      <c r="AY270" s="19" t="s">
        <v>143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77</v>
      </c>
      <c r="BK270" s="226">
        <f>ROUND(I270*H270,2)</f>
        <v>0</v>
      </c>
      <c r="BL270" s="19" t="s">
        <v>257</v>
      </c>
      <c r="BM270" s="225" t="s">
        <v>443</v>
      </c>
    </row>
    <row r="271" s="2" customFormat="1" ht="24.15" customHeight="1">
      <c r="A271" s="40"/>
      <c r="B271" s="41"/>
      <c r="C271" s="214" t="s">
        <v>444</v>
      </c>
      <c r="D271" s="214" t="s">
        <v>148</v>
      </c>
      <c r="E271" s="215" t="s">
        <v>445</v>
      </c>
      <c r="F271" s="216" t="s">
        <v>446</v>
      </c>
      <c r="G271" s="217" t="s">
        <v>151</v>
      </c>
      <c r="H271" s="218">
        <v>2</v>
      </c>
      <c r="I271" s="219"/>
      <c r="J271" s="220">
        <f>ROUND(I271*H271,2)</f>
        <v>0</v>
      </c>
      <c r="K271" s="216" t="s">
        <v>152</v>
      </c>
      <c r="L271" s="46"/>
      <c r="M271" s="221" t="s">
        <v>19</v>
      </c>
      <c r="N271" s="222" t="s">
        <v>41</v>
      </c>
      <c r="O271" s="86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257</v>
      </c>
      <c r="AT271" s="225" t="s">
        <v>148</v>
      </c>
      <c r="AU271" s="225" t="s">
        <v>79</v>
      </c>
      <c r="AY271" s="19" t="s">
        <v>143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77</v>
      </c>
      <c r="BK271" s="226">
        <f>ROUND(I271*H271,2)</f>
        <v>0</v>
      </c>
      <c r="BL271" s="19" t="s">
        <v>257</v>
      </c>
      <c r="BM271" s="225" t="s">
        <v>447</v>
      </c>
    </row>
    <row r="272" s="2" customFormat="1">
      <c r="A272" s="40"/>
      <c r="B272" s="41"/>
      <c r="C272" s="42"/>
      <c r="D272" s="227" t="s">
        <v>155</v>
      </c>
      <c r="E272" s="42"/>
      <c r="F272" s="228" t="s">
        <v>448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155</v>
      </c>
      <c r="AU272" s="19" t="s">
        <v>79</v>
      </c>
    </row>
    <row r="273" s="2" customFormat="1" ht="16.5" customHeight="1">
      <c r="A273" s="40"/>
      <c r="B273" s="41"/>
      <c r="C273" s="254" t="s">
        <v>449</v>
      </c>
      <c r="D273" s="254" t="s">
        <v>159</v>
      </c>
      <c r="E273" s="255" t="s">
        <v>450</v>
      </c>
      <c r="F273" s="256" t="s">
        <v>451</v>
      </c>
      <c r="G273" s="257" t="s">
        <v>151</v>
      </c>
      <c r="H273" s="258">
        <v>2</v>
      </c>
      <c r="I273" s="259"/>
      <c r="J273" s="260">
        <f>ROUND(I273*H273,2)</f>
        <v>0</v>
      </c>
      <c r="K273" s="256" t="s">
        <v>152</v>
      </c>
      <c r="L273" s="261"/>
      <c r="M273" s="262" t="s">
        <v>19</v>
      </c>
      <c r="N273" s="263" t="s">
        <v>41</v>
      </c>
      <c r="O273" s="86"/>
      <c r="P273" s="223">
        <f>O273*H273</f>
        <v>0</v>
      </c>
      <c r="Q273" s="223">
        <v>0.0022000000000000001</v>
      </c>
      <c r="R273" s="223">
        <f>Q273*H273</f>
        <v>0.0044000000000000003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367</v>
      </c>
      <c r="AT273" s="225" t="s">
        <v>159</v>
      </c>
      <c r="AU273" s="225" t="s">
        <v>79</v>
      </c>
      <c r="AY273" s="19" t="s">
        <v>143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77</v>
      </c>
      <c r="BK273" s="226">
        <f>ROUND(I273*H273,2)</f>
        <v>0</v>
      </c>
      <c r="BL273" s="19" t="s">
        <v>257</v>
      </c>
      <c r="BM273" s="225" t="s">
        <v>452</v>
      </c>
    </row>
    <row r="274" s="2" customFormat="1" ht="24.15" customHeight="1">
      <c r="A274" s="40"/>
      <c r="B274" s="41"/>
      <c r="C274" s="214" t="s">
        <v>453</v>
      </c>
      <c r="D274" s="214" t="s">
        <v>148</v>
      </c>
      <c r="E274" s="215" t="s">
        <v>454</v>
      </c>
      <c r="F274" s="216" t="s">
        <v>455</v>
      </c>
      <c r="G274" s="217" t="s">
        <v>151</v>
      </c>
      <c r="H274" s="218">
        <v>4</v>
      </c>
      <c r="I274" s="219"/>
      <c r="J274" s="220">
        <f>ROUND(I274*H274,2)</f>
        <v>0</v>
      </c>
      <c r="K274" s="216" t="s">
        <v>152</v>
      </c>
      <c r="L274" s="46"/>
      <c r="M274" s="221" t="s">
        <v>19</v>
      </c>
      <c r="N274" s="222" t="s">
        <v>41</v>
      </c>
      <c r="O274" s="86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257</v>
      </c>
      <c r="AT274" s="225" t="s">
        <v>148</v>
      </c>
      <c r="AU274" s="225" t="s">
        <v>79</v>
      </c>
      <c r="AY274" s="19" t="s">
        <v>143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77</v>
      </c>
      <c r="BK274" s="226">
        <f>ROUND(I274*H274,2)</f>
        <v>0</v>
      </c>
      <c r="BL274" s="19" t="s">
        <v>257</v>
      </c>
      <c r="BM274" s="225" t="s">
        <v>456</v>
      </c>
    </row>
    <row r="275" s="2" customFormat="1">
      <c r="A275" s="40"/>
      <c r="B275" s="41"/>
      <c r="C275" s="42"/>
      <c r="D275" s="227" t="s">
        <v>155</v>
      </c>
      <c r="E275" s="42"/>
      <c r="F275" s="228" t="s">
        <v>457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155</v>
      </c>
      <c r="AU275" s="19" t="s">
        <v>79</v>
      </c>
    </row>
    <row r="276" s="2" customFormat="1" ht="24.15" customHeight="1">
      <c r="A276" s="40"/>
      <c r="B276" s="41"/>
      <c r="C276" s="254" t="s">
        <v>458</v>
      </c>
      <c r="D276" s="254" t="s">
        <v>159</v>
      </c>
      <c r="E276" s="255" t="s">
        <v>459</v>
      </c>
      <c r="F276" s="256" t="s">
        <v>460</v>
      </c>
      <c r="G276" s="257" t="s">
        <v>151</v>
      </c>
      <c r="H276" s="258">
        <v>3</v>
      </c>
      <c r="I276" s="259"/>
      <c r="J276" s="260">
        <f>ROUND(I276*H276,2)</f>
        <v>0</v>
      </c>
      <c r="K276" s="256" t="s">
        <v>152</v>
      </c>
      <c r="L276" s="261"/>
      <c r="M276" s="262" t="s">
        <v>19</v>
      </c>
      <c r="N276" s="263" t="s">
        <v>41</v>
      </c>
      <c r="O276" s="86"/>
      <c r="P276" s="223">
        <f>O276*H276</f>
        <v>0</v>
      </c>
      <c r="Q276" s="223">
        <v>0.00092000000000000003</v>
      </c>
      <c r="R276" s="223">
        <f>Q276*H276</f>
        <v>0.0027600000000000003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367</v>
      </c>
      <c r="AT276" s="225" t="s">
        <v>159</v>
      </c>
      <c r="AU276" s="225" t="s">
        <v>79</v>
      </c>
      <c r="AY276" s="19" t="s">
        <v>143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77</v>
      </c>
      <c r="BK276" s="226">
        <f>ROUND(I276*H276,2)</f>
        <v>0</v>
      </c>
      <c r="BL276" s="19" t="s">
        <v>257</v>
      </c>
      <c r="BM276" s="225" t="s">
        <v>461</v>
      </c>
    </row>
    <row r="277" s="2" customFormat="1" ht="24.15" customHeight="1">
      <c r="A277" s="40"/>
      <c r="B277" s="41"/>
      <c r="C277" s="254" t="s">
        <v>462</v>
      </c>
      <c r="D277" s="254" t="s">
        <v>159</v>
      </c>
      <c r="E277" s="255" t="s">
        <v>463</v>
      </c>
      <c r="F277" s="256" t="s">
        <v>464</v>
      </c>
      <c r="G277" s="257" t="s">
        <v>151</v>
      </c>
      <c r="H277" s="258">
        <v>1</v>
      </c>
      <c r="I277" s="259"/>
      <c r="J277" s="260">
        <f>ROUND(I277*H277,2)</f>
        <v>0</v>
      </c>
      <c r="K277" s="256" t="s">
        <v>152</v>
      </c>
      <c r="L277" s="261"/>
      <c r="M277" s="262" t="s">
        <v>19</v>
      </c>
      <c r="N277" s="263" t="s">
        <v>41</v>
      </c>
      <c r="O277" s="86"/>
      <c r="P277" s="223">
        <f>O277*H277</f>
        <v>0</v>
      </c>
      <c r="Q277" s="223">
        <v>0.00108</v>
      </c>
      <c r="R277" s="223">
        <f>Q277*H277</f>
        <v>0.00108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367</v>
      </c>
      <c r="AT277" s="225" t="s">
        <v>159</v>
      </c>
      <c r="AU277" s="225" t="s">
        <v>79</v>
      </c>
      <c r="AY277" s="19" t="s">
        <v>143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77</v>
      </c>
      <c r="BK277" s="226">
        <f>ROUND(I277*H277,2)</f>
        <v>0</v>
      </c>
      <c r="BL277" s="19" t="s">
        <v>257</v>
      </c>
      <c r="BM277" s="225" t="s">
        <v>465</v>
      </c>
    </row>
    <row r="278" s="2" customFormat="1" ht="24.15" customHeight="1">
      <c r="A278" s="40"/>
      <c r="B278" s="41"/>
      <c r="C278" s="214" t="s">
        <v>466</v>
      </c>
      <c r="D278" s="214" t="s">
        <v>148</v>
      </c>
      <c r="E278" s="215" t="s">
        <v>467</v>
      </c>
      <c r="F278" s="216" t="s">
        <v>468</v>
      </c>
      <c r="G278" s="217" t="s">
        <v>151</v>
      </c>
      <c r="H278" s="218">
        <v>4</v>
      </c>
      <c r="I278" s="219"/>
      <c r="J278" s="220">
        <f>ROUND(I278*H278,2)</f>
        <v>0</v>
      </c>
      <c r="K278" s="216" t="s">
        <v>152</v>
      </c>
      <c r="L278" s="46"/>
      <c r="M278" s="221" t="s">
        <v>19</v>
      </c>
      <c r="N278" s="222" t="s">
        <v>41</v>
      </c>
      <c r="O278" s="86"/>
      <c r="P278" s="223">
        <f>O278*H278</f>
        <v>0</v>
      </c>
      <c r="Q278" s="223">
        <v>0</v>
      </c>
      <c r="R278" s="223">
        <f>Q278*H278</f>
        <v>0</v>
      </c>
      <c r="S278" s="223">
        <v>0.001</v>
      </c>
      <c r="T278" s="224">
        <f>S278*H278</f>
        <v>0.0040000000000000001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257</v>
      </c>
      <c r="AT278" s="225" t="s">
        <v>148</v>
      </c>
      <c r="AU278" s="225" t="s">
        <v>79</v>
      </c>
      <c r="AY278" s="19" t="s">
        <v>143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77</v>
      </c>
      <c r="BK278" s="226">
        <f>ROUND(I278*H278,2)</f>
        <v>0</v>
      </c>
      <c r="BL278" s="19" t="s">
        <v>257</v>
      </c>
      <c r="BM278" s="225" t="s">
        <v>469</v>
      </c>
    </row>
    <row r="279" s="2" customFormat="1">
      <c r="A279" s="40"/>
      <c r="B279" s="41"/>
      <c r="C279" s="42"/>
      <c r="D279" s="227" t="s">
        <v>155</v>
      </c>
      <c r="E279" s="42"/>
      <c r="F279" s="228" t="s">
        <v>470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155</v>
      </c>
      <c r="AU279" s="19" t="s">
        <v>79</v>
      </c>
    </row>
    <row r="280" s="2" customFormat="1" ht="24.15" customHeight="1">
      <c r="A280" s="40"/>
      <c r="B280" s="41"/>
      <c r="C280" s="214" t="s">
        <v>471</v>
      </c>
      <c r="D280" s="214" t="s">
        <v>148</v>
      </c>
      <c r="E280" s="215" t="s">
        <v>472</v>
      </c>
      <c r="F280" s="216" t="s">
        <v>473</v>
      </c>
      <c r="G280" s="217" t="s">
        <v>151</v>
      </c>
      <c r="H280" s="218">
        <v>4</v>
      </c>
      <c r="I280" s="219"/>
      <c r="J280" s="220">
        <f>ROUND(I280*H280,2)</f>
        <v>0</v>
      </c>
      <c r="K280" s="216" t="s">
        <v>152</v>
      </c>
      <c r="L280" s="46"/>
      <c r="M280" s="221" t="s">
        <v>19</v>
      </c>
      <c r="N280" s="222" t="s">
        <v>41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0.024</v>
      </c>
      <c r="T280" s="224">
        <f>S280*H280</f>
        <v>0.096000000000000002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257</v>
      </c>
      <c r="AT280" s="225" t="s">
        <v>148</v>
      </c>
      <c r="AU280" s="225" t="s">
        <v>79</v>
      </c>
      <c r="AY280" s="19" t="s">
        <v>143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77</v>
      </c>
      <c r="BK280" s="226">
        <f>ROUND(I280*H280,2)</f>
        <v>0</v>
      </c>
      <c r="BL280" s="19" t="s">
        <v>257</v>
      </c>
      <c r="BM280" s="225" t="s">
        <v>474</v>
      </c>
    </row>
    <row r="281" s="2" customFormat="1">
      <c r="A281" s="40"/>
      <c r="B281" s="41"/>
      <c r="C281" s="42"/>
      <c r="D281" s="227" t="s">
        <v>155</v>
      </c>
      <c r="E281" s="42"/>
      <c r="F281" s="228" t="s">
        <v>475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155</v>
      </c>
      <c r="AU281" s="19" t="s">
        <v>79</v>
      </c>
    </row>
    <row r="282" s="2" customFormat="1" ht="49.05" customHeight="1">
      <c r="A282" s="40"/>
      <c r="B282" s="41"/>
      <c r="C282" s="214" t="s">
        <v>476</v>
      </c>
      <c r="D282" s="214" t="s">
        <v>148</v>
      </c>
      <c r="E282" s="215" t="s">
        <v>477</v>
      </c>
      <c r="F282" s="216" t="s">
        <v>478</v>
      </c>
      <c r="G282" s="217" t="s">
        <v>336</v>
      </c>
      <c r="H282" s="218">
        <v>0.066000000000000003</v>
      </c>
      <c r="I282" s="219"/>
      <c r="J282" s="220">
        <f>ROUND(I282*H282,2)</f>
        <v>0</v>
      </c>
      <c r="K282" s="216" t="s">
        <v>152</v>
      </c>
      <c r="L282" s="46"/>
      <c r="M282" s="221" t="s">
        <v>19</v>
      </c>
      <c r="N282" s="222" t="s">
        <v>41</v>
      </c>
      <c r="O282" s="86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257</v>
      </c>
      <c r="AT282" s="225" t="s">
        <v>148</v>
      </c>
      <c r="AU282" s="225" t="s">
        <v>79</v>
      </c>
      <c r="AY282" s="19" t="s">
        <v>143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77</v>
      </c>
      <c r="BK282" s="226">
        <f>ROUND(I282*H282,2)</f>
        <v>0</v>
      </c>
      <c r="BL282" s="19" t="s">
        <v>257</v>
      </c>
      <c r="BM282" s="225" t="s">
        <v>479</v>
      </c>
    </row>
    <row r="283" s="2" customFormat="1">
      <c r="A283" s="40"/>
      <c r="B283" s="41"/>
      <c r="C283" s="42"/>
      <c r="D283" s="227" t="s">
        <v>155</v>
      </c>
      <c r="E283" s="42"/>
      <c r="F283" s="228" t="s">
        <v>480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155</v>
      </c>
      <c r="AU283" s="19" t="s">
        <v>79</v>
      </c>
    </row>
    <row r="284" s="12" customFormat="1" ht="22.8" customHeight="1">
      <c r="A284" s="12"/>
      <c r="B284" s="198"/>
      <c r="C284" s="199"/>
      <c r="D284" s="200" t="s">
        <v>69</v>
      </c>
      <c r="E284" s="212" t="s">
        <v>481</v>
      </c>
      <c r="F284" s="212" t="s">
        <v>482</v>
      </c>
      <c r="G284" s="199"/>
      <c r="H284" s="199"/>
      <c r="I284" s="202"/>
      <c r="J284" s="213">
        <f>BK284</f>
        <v>0</v>
      </c>
      <c r="K284" s="199"/>
      <c r="L284" s="204"/>
      <c r="M284" s="205"/>
      <c r="N284" s="206"/>
      <c r="O284" s="206"/>
      <c r="P284" s="207">
        <f>SUM(P285:P306)</f>
        <v>0</v>
      </c>
      <c r="Q284" s="206"/>
      <c r="R284" s="207">
        <f>SUM(R285:R306)</f>
        <v>0.45837538</v>
      </c>
      <c r="S284" s="206"/>
      <c r="T284" s="208">
        <f>SUM(T285:T306)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9" t="s">
        <v>79</v>
      </c>
      <c r="AT284" s="210" t="s">
        <v>69</v>
      </c>
      <c r="AU284" s="210" t="s">
        <v>77</v>
      </c>
      <c r="AY284" s="209" t="s">
        <v>143</v>
      </c>
      <c r="BK284" s="211">
        <f>SUM(BK285:BK306)</f>
        <v>0</v>
      </c>
    </row>
    <row r="285" s="2" customFormat="1" ht="24.15" customHeight="1">
      <c r="A285" s="40"/>
      <c r="B285" s="41"/>
      <c r="C285" s="214" t="s">
        <v>483</v>
      </c>
      <c r="D285" s="214" t="s">
        <v>148</v>
      </c>
      <c r="E285" s="215" t="s">
        <v>484</v>
      </c>
      <c r="F285" s="216" t="s">
        <v>485</v>
      </c>
      <c r="G285" s="217" t="s">
        <v>172</v>
      </c>
      <c r="H285" s="218">
        <v>11.561</v>
      </c>
      <c r="I285" s="219"/>
      <c r="J285" s="220">
        <f>ROUND(I285*H285,2)</f>
        <v>0</v>
      </c>
      <c r="K285" s="216" t="s">
        <v>152</v>
      </c>
      <c r="L285" s="46"/>
      <c r="M285" s="221" t="s">
        <v>19</v>
      </c>
      <c r="N285" s="222" t="s">
        <v>41</v>
      </c>
      <c r="O285" s="86"/>
      <c r="P285" s="223">
        <f>O285*H285</f>
        <v>0</v>
      </c>
      <c r="Q285" s="223">
        <v>0.00029999999999999997</v>
      </c>
      <c r="R285" s="223">
        <f>Q285*H285</f>
        <v>0.0034682999999999997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257</v>
      </c>
      <c r="AT285" s="225" t="s">
        <v>148</v>
      </c>
      <c r="AU285" s="225" t="s">
        <v>79</v>
      </c>
      <c r="AY285" s="19" t="s">
        <v>143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77</v>
      </c>
      <c r="BK285" s="226">
        <f>ROUND(I285*H285,2)</f>
        <v>0</v>
      </c>
      <c r="BL285" s="19" t="s">
        <v>257</v>
      </c>
      <c r="BM285" s="225" t="s">
        <v>486</v>
      </c>
    </row>
    <row r="286" s="2" customFormat="1">
      <c r="A286" s="40"/>
      <c r="B286" s="41"/>
      <c r="C286" s="42"/>
      <c r="D286" s="227" t="s">
        <v>155</v>
      </c>
      <c r="E286" s="42"/>
      <c r="F286" s="228" t="s">
        <v>487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155</v>
      </c>
      <c r="AU286" s="19" t="s">
        <v>79</v>
      </c>
    </row>
    <row r="287" s="14" customFormat="1">
      <c r="A287" s="14"/>
      <c r="B287" s="243"/>
      <c r="C287" s="244"/>
      <c r="D287" s="234" t="s">
        <v>157</v>
      </c>
      <c r="E287" s="245" t="s">
        <v>19</v>
      </c>
      <c r="F287" s="246" t="s">
        <v>488</v>
      </c>
      <c r="G287" s="244"/>
      <c r="H287" s="247">
        <v>11.180999999999999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157</v>
      </c>
      <c r="AU287" s="253" t="s">
        <v>79</v>
      </c>
      <c r="AV287" s="14" t="s">
        <v>79</v>
      </c>
      <c r="AW287" s="14" t="s">
        <v>32</v>
      </c>
      <c r="AX287" s="14" t="s">
        <v>70</v>
      </c>
      <c r="AY287" s="253" t="s">
        <v>143</v>
      </c>
    </row>
    <row r="288" s="14" customFormat="1">
      <c r="A288" s="14"/>
      <c r="B288" s="243"/>
      <c r="C288" s="244"/>
      <c r="D288" s="234" t="s">
        <v>157</v>
      </c>
      <c r="E288" s="245" t="s">
        <v>19</v>
      </c>
      <c r="F288" s="246" t="s">
        <v>489</v>
      </c>
      <c r="G288" s="244"/>
      <c r="H288" s="247">
        <v>0.38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157</v>
      </c>
      <c r="AU288" s="253" t="s">
        <v>79</v>
      </c>
      <c r="AV288" s="14" t="s">
        <v>79</v>
      </c>
      <c r="AW288" s="14" t="s">
        <v>32</v>
      </c>
      <c r="AX288" s="14" t="s">
        <v>70</v>
      </c>
      <c r="AY288" s="253" t="s">
        <v>143</v>
      </c>
    </row>
    <row r="289" s="15" customFormat="1">
      <c r="A289" s="15"/>
      <c r="B289" s="264"/>
      <c r="C289" s="265"/>
      <c r="D289" s="234" t="s">
        <v>157</v>
      </c>
      <c r="E289" s="266" t="s">
        <v>19</v>
      </c>
      <c r="F289" s="267" t="s">
        <v>190</v>
      </c>
      <c r="G289" s="265"/>
      <c r="H289" s="268">
        <v>11.561</v>
      </c>
      <c r="I289" s="269"/>
      <c r="J289" s="265"/>
      <c r="K289" s="265"/>
      <c r="L289" s="270"/>
      <c r="M289" s="271"/>
      <c r="N289" s="272"/>
      <c r="O289" s="272"/>
      <c r="P289" s="272"/>
      <c r="Q289" s="272"/>
      <c r="R289" s="272"/>
      <c r="S289" s="272"/>
      <c r="T289" s="27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4" t="s">
        <v>157</v>
      </c>
      <c r="AU289" s="274" t="s">
        <v>79</v>
      </c>
      <c r="AV289" s="15" t="s">
        <v>153</v>
      </c>
      <c r="AW289" s="15" t="s">
        <v>32</v>
      </c>
      <c r="AX289" s="15" t="s">
        <v>77</v>
      </c>
      <c r="AY289" s="274" t="s">
        <v>143</v>
      </c>
    </row>
    <row r="290" s="2" customFormat="1" ht="37.8" customHeight="1">
      <c r="A290" s="40"/>
      <c r="B290" s="41"/>
      <c r="C290" s="214" t="s">
        <v>490</v>
      </c>
      <c r="D290" s="214" t="s">
        <v>148</v>
      </c>
      <c r="E290" s="215" t="s">
        <v>491</v>
      </c>
      <c r="F290" s="216" t="s">
        <v>492</v>
      </c>
      <c r="G290" s="217" t="s">
        <v>172</v>
      </c>
      <c r="H290" s="218">
        <v>11.561</v>
      </c>
      <c r="I290" s="219"/>
      <c r="J290" s="220">
        <f>ROUND(I290*H290,2)</f>
        <v>0</v>
      </c>
      <c r="K290" s="216" t="s">
        <v>152</v>
      </c>
      <c r="L290" s="46"/>
      <c r="M290" s="221" t="s">
        <v>19</v>
      </c>
      <c r="N290" s="222" t="s">
        <v>41</v>
      </c>
      <c r="O290" s="86"/>
      <c r="P290" s="223">
        <f>O290*H290</f>
        <v>0</v>
      </c>
      <c r="Q290" s="223">
        <v>0.0075799999999999999</v>
      </c>
      <c r="R290" s="223">
        <f>Q290*H290</f>
        <v>0.087632379999999996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257</v>
      </c>
      <c r="AT290" s="225" t="s">
        <v>148</v>
      </c>
      <c r="AU290" s="225" t="s">
        <v>79</v>
      </c>
      <c r="AY290" s="19" t="s">
        <v>143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77</v>
      </c>
      <c r="BK290" s="226">
        <f>ROUND(I290*H290,2)</f>
        <v>0</v>
      </c>
      <c r="BL290" s="19" t="s">
        <v>257</v>
      </c>
      <c r="BM290" s="225" t="s">
        <v>493</v>
      </c>
    </row>
    <row r="291" s="2" customFormat="1">
      <c r="A291" s="40"/>
      <c r="B291" s="41"/>
      <c r="C291" s="42"/>
      <c r="D291" s="227" t="s">
        <v>155</v>
      </c>
      <c r="E291" s="42"/>
      <c r="F291" s="228" t="s">
        <v>494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155</v>
      </c>
      <c r="AU291" s="19" t="s">
        <v>79</v>
      </c>
    </row>
    <row r="292" s="2" customFormat="1" ht="37.8" customHeight="1">
      <c r="A292" s="40"/>
      <c r="B292" s="41"/>
      <c r="C292" s="214" t="s">
        <v>495</v>
      </c>
      <c r="D292" s="214" t="s">
        <v>148</v>
      </c>
      <c r="E292" s="215" t="s">
        <v>496</v>
      </c>
      <c r="F292" s="216" t="s">
        <v>497</v>
      </c>
      <c r="G292" s="217" t="s">
        <v>172</v>
      </c>
      <c r="H292" s="218">
        <v>11.561</v>
      </c>
      <c r="I292" s="219"/>
      <c r="J292" s="220">
        <f>ROUND(I292*H292,2)</f>
        <v>0</v>
      </c>
      <c r="K292" s="216" t="s">
        <v>152</v>
      </c>
      <c r="L292" s="46"/>
      <c r="M292" s="221" t="s">
        <v>19</v>
      </c>
      <c r="N292" s="222" t="s">
        <v>41</v>
      </c>
      <c r="O292" s="86"/>
      <c r="P292" s="223">
        <f>O292*H292</f>
        <v>0</v>
      </c>
      <c r="Q292" s="223">
        <v>0.0060000000000000001</v>
      </c>
      <c r="R292" s="223">
        <f>Q292*H292</f>
        <v>0.069365999999999997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257</v>
      </c>
      <c r="AT292" s="225" t="s">
        <v>148</v>
      </c>
      <c r="AU292" s="225" t="s">
        <v>79</v>
      </c>
      <c r="AY292" s="19" t="s">
        <v>143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77</v>
      </c>
      <c r="BK292" s="226">
        <f>ROUND(I292*H292,2)</f>
        <v>0</v>
      </c>
      <c r="BL292" s="19" t="s">
        <v>257</v>
      </c>
      <c r="BM292" s="225" t="s">
        <v>498</v>
      </c>
    </row>
    <row r="293" s="2" customFormat="1">
      <c r="A293" s="40"/>
      <c r="B293" s="41"/>
      <c r="C293" s="42"/>
      <c r="D293" s="227" t="s">
        <v>155</v>
      </c>
      <c r="E293" s="42"/>
      <c r="F293" s="228" t="s">
        <v>499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155</v>
      </c>
      <c r="AU293" s="19" t="s">
        <v>79</v>
      </c>
    </row>
    <row r="294" s="2" customFormat="1" ht="16.5" customHeight="1">
      <c r="A294" s="40"/>
      <c r="B294" s="41"/>
      <c r="C294" s="254" t="s">
        <v>500</v>
      </c>
      <c r="D294" s="254" t="s">
        <v>159</v>
      </c>
      <c r="E294" s="255" t="s">
        <v>501</v>
      </c>
      <c r="F294" s="256" t="s">
        <v>502</v>
      </c>
      <c r="G294" s="257" t="s">
        <v>172</v>
      </c>
      <c r="H294" s="258">
        <v>12.717000000000001</v>
      </c>
      <c r="I294" s="259"/>
      <c r="J294" s="260">
        <f>ROUND(I294*H294,2)</f>
        <v>0</v>
      </c>
      <c r="K294" s="256" t="s">
        <v>162</v>
      </c>
      <c r="L294" s="261"/>
      <c r="M294" s="262" t="s">
        <v>19</v>
      </c>
      <c r="N294" s="263" t="s">
        <v>41</v>
      </c>
      <c r="O294" s="86"/>
      <c r="P294" s="223">
        <f>O294*H294</f>
        <v>0</v>
      </c>
      <c r="Q294" s="223">
        <v>0.021999999999999999</v>
      </c>
      <c r="R294" s="223">
        <f>Q294*H294</f>
        <v>0.27977400000000002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367</v>
      </c>
      <c r="AT294" s="225" t="s">
        <v>159</v>
      </c>
      <c r="AU294" s="225" t="s">
        <v>79</v>
      </c>
      <c r="AY294" s="19" t="s">
        <v>143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77</v>
      </c>
      <c r="BK294" s="226">
        <f>ROUND(I294*H294,2)</f>
        <v>0</v>
      </c>
      <c r="BL294" s="19" t="s">
        <v>257</v>
      </c>
      <c r="BM294" s="225" t="s">
        <v>503</v>
      </c>
    </row>
    <row r="295" s="14" customFormat="1">
      <c r="A295" s="14"/>
      <c r="B295" s="243"/>
      <c r="C295" s="244"/>
      <c r="D295" s="234" t="s">
        <v>157</v>
      </c>
      <c r="E295" s="244"/>
      <c r="F295" s="246" t="s">
        <v>504</v>
      </c>
      <c r="G295" s="244"/>
      <c r="H295" s="247">
        <v>12.717000000000001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157</v>
      </c>
      <c r="AU295" s="253" t="s">
        <v>79</v>
      </c>
      <c r="AV295" s="14" t="s">
        <v>79</v>
      </c>
      <c r="AW295" s="14" t="s">
        <v>4</v>
      </c>
      <c r="AX295" s="14" t="s">
        <v>77</v>
      </c>
      <c r="AY295" s="253" t="s">
        <v>143</v>
      </c>
    </row>
    <row r="296" s="2" customFormat="1" ht="24.15" customHeight="1">
      <c r="A296" s="40"/>
      <c r="B296" s="41"/>
      <c r="C296" s="214" t="s">
        <v>505</v>
      </c>
      <c r="D296" s="214" t="s">
        <v>148</v>
      </c>
      <c r="E296" s="215" t="s">
        <v>506</v>
      </c>
      <c r="F296" s="216" t="s">
        <v>507</v>
      </c>
      <c r="G296" s="217" t="s">
        <v>172</v>
      </c>
      <c r="H296" s="218">
        <v>11.561</v>
      </c>
      <c r="I296" s="219"/>
      <c r="J296" s="220">
        <f>ROUND(I296*H296,2)</f>
        <v>0</v>
      </c>
      <c r="K296" s="216" t="s">
        <v>152</v>
      </c>
      <c r="L296" s="46"/>
      <c r="M296" s="221" t="s">
        <v>19</v>
      </c>
      <c r="N296" s="222" t="s">
        <v>41</v>
      </c>
      <c r="O296" s="86"/>
      <c r="P296" s="223">
        <f>O296*H296</f>
        <v>0</v>
      </c>
      <c r="Q296" s="223">
        <v>0.0015</v>
      </c>
      <c r="R296" s="223">
        <f>Q296*H296</f>
        <v>0.017341499999999999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257</v>
      </c>
      <c r="AT296" s="225" t="s">
        <v>148</v>
      </c>
      <c r="AU296" s="225" t="s">
        <v>79</v>
      </c>
      <c r="AY296" s="19" t="s">
        <v>143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77</v>
      </c>
      <c r="BK296" s="226">
        <f>ROUND(I296*H296,2)</f>
        <v>0</v>
      </c>
      <c r="BL296" s="19" t="s">
        <v>257</v>
      </c>
      <c r="BM296" s="225" t="s">
        <v>508</v>
      </c>
    </row>
    <row r="297" s="2" customFormat="1">
      <c r="A297" s="40"/>
      <c r="B297" s="41"/>
      <c r="C297" s="42"/>
      <c r="D297" s="227" t="s">
        <v>155</v>
      </c>
      <c r="E297" s="42"/>
      <c r="F297" s="228" t="s">
        <v>509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155</v>
      </c>
      <c r="AU297" s="19" t="s">
        <v>79</v>
      </c>
    </row>
    <row r="298" s="2" customFormat="1" ht="16.5" customHeight="1">
      <c r="A298" s="40"/>
      <c r="B298" s="41"/>
      <c r="C298" s="214" t="s">
        <v>510</v>
      </c>
      <c r="D298" s="214" t="s">
        <v>148</v>
      </c>
      <c r="E298" s="215" t="s">
        <v>511</v>
      </c>
      <c r="F298" s="216" t="s">
        <v>512</v>
      </c>
      <c r="G298" s="217" t="s">
        <v>167</v>
      </c>
      <c r="H298" s="218">
        <v>26.440000000000001</v>
      </c>
      <c r="I298" s="219"/>
      <c r="J298" s="220">
        <f>ROUND(I298*H298,2)</f>
        <v>0</v>
      </c>
      <c r="K298" s="216" t="s">
        <v>152</v>
      </c>
      <c r="L298" s="46"/>
      <c r="M298" s="221" t="s">
        <v>19</v>
      </c>
      <c r="N298" s="222" t="s">
        <v>41</v>
      </c>
      <c r="O298" s="86"/>
      <c r="P298" s="223">
        <f>O298*H298</f>
        <v>0</v>
      </c>
      <c r="Q298" s="223">
        <v>3.0000000000000001E-05</v>
      </c>
      <c r="R298" s="223">
        <f>Q298*H298</f>
        <v>0.00079320000000000009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257</v>
      </c>
      <c r="AT298" s="225" t="s">
        <v>148</v>
      </c>
      <c r="AU298" s="225" t="s">
        <v>79</v>
      </c>
      <c r="AY298" s="19" t="s">
        <v>143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77</v>
      </c>
      <c r="BK298" s="226">
        <f>ROUND(I298*H298,2)</f>
        <v>0</v>
      </c>
      <c r="BL298" s="19" t="s">
        <v>257</v>
      </c>
      <c r="BM298" s="225" t="s">
        <v>513</v>
      </c>
    </row>
    <row r="299" s="2" customFormat="1">
      <c r="A299" s="40"/>
      <c r="B299" s="41"/>
      <c r="C299" s="42"/>
      <c r="D299" s="227" t="s">
        <v>155</v>
      </c>
      <c r="E299" s="42"/>
      <c r="F299" s="228" t="s">
        <v>514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155</v>
      </c>
      <c r="AU299" s="19" t="s">
        <v>79</v>
      </c>
    </row>
    <row r="300" s="14" customFormat="1">
      <c r="A300" s="14"/>
      <c r="B300" s="243"/>
      <c r="C300" s="244"/>
      <c r="D300" s="234" t="s">
        <v>157</v>
      </c>
      <c r="E300" s="245" t="s">
        <v>19</v>
      </c>
      <c r="F300" s="246" t="s">
        <v>515</v>
      </c>
      <c r="G300" s="244"/>
      <c r="H300" s="247">
        <v>6.9000000000000004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157</v>
      </c>
      <c r="AU300" s="253" t="s">
        <v>79</v>
      </c>
      <c r="AV300" s="14" t="s">
        <v>79</v>
      </c>
      <c r="AW300" s="14" t="s">
        <v>32</v>
      </c>
      <c r="AX300" s="14" t="s">
        <v>70</v>
      </c>
      <c r="AY300" s="253" t="s">
        <v>143</v>
      </c>
    </row>
    <row r="301" s="14" customFormat="1">
      <c r="A301" s="14"/>
      <c r="B301" s="243"/>
      <c r="C301" s="244"/>
      <c r="D301" s="234" t="s">
        <v>157</v>
      </c>
      <c r="E301" s="245" t="s">
        <v>19</v>
      </c>
      <c r="F301" s="246" t="s">
        <v>516</v>
      </c>
      <c r="G301" s="244"/>
      <c r="H301" s="247">
        <v>5.5800000000000001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157</v>
      </c>
      <c r="AU301" s="253" t="s">
        <v>79</v>
      </c>
      <c r="AV301" s="14" t="s">
        <v>79</v>
      </c>
      <c r="AW301" s="14" t="s">
        <v>32</v>
      </c>
      <c r="AX301" s="14" t="s">
        <v>70</v>
      </c>
      <c r="AY301" s="253" t="s">
        <v>143</v>
      </c>
    </row>
    <row r="302" s="14" customFormat="1">
      <c r="A302" s="14"/>
      <c r="B302" s="243"/>
      <c r="C302" s="244"/>
      <c r="D302" s="234" t="s">
        <v>157</v>
      </c>
      <c r="E302" s="245" t="s">
        <v>19</v>
      </c>
      <c r="F302" s="246" t="s">
        <v>517</v>
      </c>
      <c r="G302" s="244"/>
      <c r="H302" s="247">
        <v>4.7400000000000002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157</v>
      </c>
      <c r="AU302" s="253" t="s">
        <v>79</v>
      </c>
      <c r="AV302" s="14" t="s">
        <v>79</v>
      </c>
      <c r="AW302" s="14" t="s">
        <v>32</v>
      </c>
      <c r="AX302" s="14" t="s">
        <v>70</v>
      </c>
      <c r="AY302" s="253" t="s">
        <v>143</v>
      </c>
    </row>
    <row r="303" s="14" customFormat="1">
      <c r="A303" s="14"/>
      <c r="B303" s="243"/>
      <c r="C303" s="244"/>
      <c r="D303" s="234" t="s">
        <v>157</v>
      </c>
      <c r="E303" s="245" t="s">
        <v>19</v>
      </c>
      <c r="F303" s="246" t="s">
        <v>518</v>
      </c>
      <c r="G303" s="244"/>
      <c r="H303" s="247">
        <v>9.2200000000000006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157</v>
      </c>
      <c r="AU303" s="253" t="s">
        <v>79</v>
      </c>
      <c r="AV303" s="14" t="s">
        <v>79</v>
      </c>
      <c r="AW303" s="14" t="s">
        <v>32</v>
      </c>
      <c r="AX303" s="14" t="s">
        <v>70</v>
      </c>
      <c r="AY303" s="253" t="s">
        <v>143</v>
      </c>
    </row>
    <row r="304" s="15" customFormat="1">
      <c r="A304" s="15"/>
      <c r="B304" s="264"/>
      <c r="C304" s="265"/>
      <c r="D304" s="234" t="s">
        <v>157</v>
      </c>
      <c r="E304" s="266" t="s">
        <v>19</v>
      </c>
      <c r="F304" s="267" t="s">
        <v>190</v>
      </c>
      <c r="G304" s="265"/>
      <c r="H304" s="268">
        <v>26.440000000000001</v>
      </c>
      <c r="I304" s="269"/>
      <c r="J304" s="265"/>
      <c r="K304" s="265"/>
      <c r="L304" s="270"/>
      <c r="M304" s="271"/>
      <c r="N304" s="272"/>
      <c r="O304" s="272"/>
      <c r="P304" s="272"/>
      <c r="Q304" s="272"/>
      <c r="R304" s="272"/>
      <c r="S304" s="272"/>
      <c r="T304" s="27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4" t="s">
        <v>157</v>
      </c>
      <c r="AU304" s="274" t="s">
        <v>79</v>
      </c>
      <c r="AV304" s="15" t="s">
        <v>153</v>
      </c>
      <c r="AW304" s="15" t="s">
        <v>32</v>
      </c>
      <c r="AX304" s="15" t="s">
        <v>77</v>
      </c>
      <c r="AY304" s="274" t="s">
        <v>143</v>
      </c>
    </row>
    <row r="305" s="2" customFormat="1" ht="49.05" customHeight="1">
      <c r="A305" s="40"/>
      <c r="B305" s="41"/>
      <c r="C305" s="214" t="s">
        <v>519</v>
      </c>
      <c r="D305" s="214" t="s">
        <v>148</v>
      </c>
      <c r="E305" s="215" t="s">
        <v>520</v>
      </c>
      <c r="F305" s="216" t="s">
        <v>521</v>
      </c>
      <c r="G305" s="217" t="s">
        <v>336</v>
      </c>
      <c r="H305" s="218">
        <v>0.45800000000000002</v>
      </c>
      <c r="I305" s="219"/>
      <c r="J305" s="220">
        <f>ROUND(I305*H305,2)</f>
        <v>0</v>
      </c>
      <c r="K305" s="216" t="s">
        <v>152</v>
      </c>
      <c r="L305" s="46"/>
      <c r="M305" s="221" t="s">
        <v>19</v>
      </c>
      <c r="N305" s="222" t="s">
        <v>41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257</v>
      </c>
      <c r="AT305" s="225" t="s">
        <v>148</v>
      </c>
      <c r="AU305" s="225" t="s">
        <v>79</v>
      </c>
      <c r="AY305" s="19" t="s">
        <v>143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77</v>
      </c>
      <c r="BK305" s="226">
        <f>ROUND(I305*H305,2)</f>
        <v>0</v>
      </c>
      <c r="BL305" s="19" t="s">
        <v>257</v>
      </c>
      <c r="BM305" s="225" t="s">
        <v>522</v>
      </c>
    </row>
    <row r="306" s="2" customFormat="1">
      <c r="A306" s="40"/>
      <c r="B306" s="41"/>
      <c r="C306" s="42"/>
      <c r="D306" s="227" t="s">
        <v>155</v>
      </c>
      <c r="E306" s="42"/>
      <c r="F306" s="228" t="s">
        <v>523</v>
      </c>
      <c r="G306" s="42"/>
      <c r="H306" s="42"/>
      <c r="I306" s="229"/>
      <c r="J306" s="42"/>
      <c r="K306" s="42"/>
      <c r="L306" s="46"/>
      <c r="M306" s="230"/>
      <c r="N306" s="231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155</v>
      </c>
      <c r="AU306" s="19" t="s">
        <v>79</v>
      </c>
    </row>
    <row r="307" s="12" customFormat="1" ht="22.8" customHeight="1">
      <c r="A307" s="12"/>
      <c r="B307" s="198"/>
      <c r="C307" s="199"/>
      <c r="D307" s="200" t="s">
        <v>69</v>
      </c>
      <c r="E307" s="212" t="s">
        <v>524</v>
      </c>
      <c r="F307" s="212" t="s">
        <v>525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SUM(P308:P355)</f>
        <v>0</v>
      </c>
      <c r="Q307" s="206"/>
      <c r="R307" s="207">
        <f>SUM(R308:R355)</f>
        <v>0.97007195999999984</v>
      </c>
      <c r="S307" s="206"/>
      <c r="T307" s="208">
        <f>SUM(T308:T355)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79</v>
      </c>
      <c r="AT307" s="210" t="s">
        <v>69</v>
      </c>
      <c r="AU307" s="210" t="s">
        <v>77</v>
      </c>
      <c r="AY307" s="209" t="s">
        <v>143</v>
      </c>
      <c r="BK307" s="211">
        <f>SUM(BK308:BK355)</f>
        <v>0</v>
      </c>
    </row>
    <row r="308" s="2" customFormat="1" ht="24.15" customHeight="1">
      <c r="A308" s="40"/>
      <c r="B308" s="41"/>
      <c r="C308" s="214" t="s">
        <v>179</v>
      </c>
      <c r="D308" s="214" t="s">
        <v>148</v>
      </c>
      <c r="E308" s="215" t="s">
        <v>526</v>
      </c>
      <c r="F308" s="216" t="s">
        <v>527</v>
      </c>
      <c r="G308" s="217" t="s">
        <v>172</v>
      </c>
      <c r="H308" s="218">
        <v>45.479999999999997</v>
      </c>
      <c r="I308" s="219"/>
      <c r="J308" s="220">
        <f>ROUND(I308*H308,2)</f>
        <v>0</v>
      </c>
      <c r="K308" s="216" t="s">
        <v>152</v>
      </c>
      <c r="L308" s="46"/>
      <c r="M308" s="221" t="s">
        <v>19</v>
      </c>
      <c r="N308" s="222" t="s">
        <v>41</v>
      </c>
      <c r="O308" s="86"/>
      <c r="P308" s="223">
        <f>O308*H308</f>
        <v>0</v>
      </c>
      <c r="Q308" s="223">
        <v>0.00029999999999999997</v>
      </c>
      <c r="R308" s="223">
        <f>Q308*H308</f>
        <v>0.013643999999999998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257</v>
      </c>
      <c r="AT308" s="225" t="s">
        <v>148</v>
      </c>
      <c r="AU308" s="225" t="s">
        <v>79</v>
      </c>
      <c r="AY308" s="19" t="s">
        <v>143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77</v>
      </c>
      <c r="BK308" s="226">
        <f>ROUND(I308*H308,2)</f>
        <v>0</v>
      </c>
      <c r="BL308" s="19" t="s">
        <v>257</v>
      </c>
      <c r="BM308" s="225" t="s">
        <v>528</v>
      </c>
    </row>
    <row r="309" s="2" customFormat="1">
      <c r="A309" s="40"/>
      <c r="B309" s="41"/>
      <c r="C309" s="42"/>
      <c r="D309" s="227" t="s">
        <v>155</v>
      </c>
      <c r="E309" s="42"/>
      <c r="F309" s="228" t="s">
        <v>529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155</v>
      </c>
      <c r="AU309" s="19" t="s">
        <v>79</v>
      </c>
    </row>
    <row r="310" s="14" customFormat="1">
      <c r="A310" s="14"/>
      <c r="B310" s="243"/>
      <c r="C310" s="244"/>
      <c r="D310" s="234" t="s">
        <v>157</v>
      </c>
      <c r="E310" s="245" t="s">
        <v>19</v>
      </c>
      <c r="F310" s="246" t="s">
        <v>530</v>
      </c>
      <c r="G310" s="244"/>
      <c r="H310" s="247">
        <v>12.6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157</v>
      </c>
      <c r="AU310" s="253" t="s">
        <v>79</v>
      </c>
      <c r="AV310" s="14" t="s">
        <v>79</v>
      </c>
      <c r="AW310" s="14" t="s">
        <v>32</v>
      </c>
      <c r="AX310" s="14" t="s">
        <v>70</v>
      </c>
      <c r="AY310" s="253" t="s">
        <v>143</v>
      </c>
    </row>
    <row r="311" s="14" customFormat="1">
      <c r="A311" s="14"/>
      <c r="B311" s="243"/>
      <c r="C311" s="244"/>
      <c r="D311" s="234" t="s">
        <v>157</v>
      </c>
      <c r="E311" s="245" t="s">
        <v>19</v>
      </c>
      <c r="F311" s="246" t="s">
        <v>531</v>
      </c>
      <c r="G311" s="244"/>
      <c r="H311" s="247">
        <v>9.9600000000000009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157</v>
      </c>
      <c r="AU311" s="253" t="s">
        <v>79</v>
      </c>
      <c r="AV311" s="14" t="s">
        <v>79</v>
      </c>
      <c r="AW311" s="14" t="s">
        <v>32</v>
      </c>
      <c r="AX311" s="14" t="s">
        <v>70</v>
      </c>
      <c r="AY311" s="253" t="s">
        <v>143</v>
      </c>
    </row>
    <row r="312" s="14" customFormat="1">
      <c r="A312" s="14"/>
      <c r="B312" s="243"/>
      <c r="C312" s="244"/>
      <c r="D312" s="234" t="s">
        <v>157</v>
      </c>
      <c r="E312" s="245" t="s">
        <v>19</v>
      </c>
      <c r="F312" s="246" t="s">
        <v>532</v>
      </c>
      <c r="G312" s="244"/>
      <c r="H312" s="247">
        <v>8.2799999999999994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157</v>
      </c>
      <c r="AU312" s="253" t="s">
        <v>79</v>
      </c>
      <c r="AV312" s="14" t="s">
        <v>79</v>
      </c>
      <c r="AW312" s="14" t="s">
        <v>32</v>
      </c>
      <c r="AX312" s="14" t="s">
        <v>70</v>
      </c>
      <c r="AY312" s="253" t="s">
        <v>143</v>
      </c>
    </row>
    <row r="313" s="14" customFormat="1">
      <c r="A313" s="14"/>
      <c r="B313" s="243"/>
      <c r="C313" s="244"/>
      <c r="D313" s="234" t="s">
        <v>157</v>
      </c>
      <c r="E313" s="245" t="s">
        <v>19</v>
      </c>
      <c r="F313" s="246" t="s">
        <v>533</v>
      </c>
      <c r="G313" s="244"/>
      <c r="H313" s="247">
        <v>14.640000000000001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157</v>
      </c>
      <c r="AU313" s="253" t="s">
        <v>79</v>
      </c>
      <c r="AV313" s="14" t="s">
        <v>79</v>
      </c>
      <c r="AW313" s="14" t="s">
        <v>32</v>
      </c>
      <c r="AX313" s="14" t="s">
        <v>70</v>
      </c>
      <c r="AY313" s="253" t="s">
        <v>143</v>
      </c>
    </row>
    <row r="314" s="15" customFormat="1">
      <c r="A314" s="15"/>
      <c r="B314" s="264"/>
      <c r="C314" s="265"/>
      <c r="D314" s="234" t="s">
        <v>157</v>
      </c>
      <c r="E314" s="266" t="s">
        <v>19</v>
      </c>
      <c r="F314" s="267" t="s">
        <v>190</v>
      </c>
      <c r="G314" s="265"/>
      <c r="H314" s="268">
        <v>45.479999999999997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4" t="s">
        <v>157</v>
      </c>
      <c r="AU314" s="274" t="s">
        <v>79</v>
      </c>
      <c r="AV314" s="15" t="s">
        <v>153</v>
      </c>
      <c r="AW314" s="15" t="s">
        <v>32</v>
      </c>
      <c r="AX314" s="15" t="s">
        <v>77</v>
      </c>
      <c r="AY314" s="274" t="s">
        <v>143</v>
      </c>
    </row>
    <row r="315" s="2" customFormat="1" ht="37.8" customHeight="1">
      <c r="A315" s="40"/>
      <c r="B315" s="41"/>
      <c r="C315" s="214" t="s">
        <v>534</v>
      </c>
      <c r="D315" s="214" t="s">
        <v>148</v>
      </c>
      <c r="E315" s="215" t="s">
        <v>535</v>
      </c>
      <c r="F315" s="216" t="s">
        <v>536</v>
      </c>
      <c r="G315" s="217" t="s">
        <v>172</v>
      </c>
      <c r="H315" s="218">
        <v>45.479999999999997</v>
      </c>
      <c r="I315" s="219"/>
      <c r="J315" s="220">
        <f>ROUND(I315*H315,2)</f>
        <v>0</v>
      </c>
      <c r="K315" s="216" t="s">
        <v>152</v>
      </c>
      <c r="L315" s="46"/>
      <c r="M315" s="221" t="s">
        <v>19</v>
      </c>
      <c r="N315" s="222" t="s">
        <v>41</v>
      </c>
      <c r="O315" s="86"/>
      <c r="P315" s="223">
        <f>O315*H315</f>
        <v>0</v>
      </c>
      <c r="Q315" s="223">
        <v>0.0060000000000000001</v>
      </c>
      <c r="R315" s="223">
        <f>Q315*H315</f>
        <v>0.27288000000000001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257</v>
      </c>
      <c r="AT315" s="225" t="s">
        <v>148</v>
      </c>
      <c r="AU315" s="225" t="s">
        <v>79</v>
      </c>
      <c r="AY315" s="19" t="s">
        <v>143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77</v>
      </c>
      <c r="BK315" s="226">
        <f>ROUND(I315*H315,2)</f>
        <v>0</v>
      </c>
      <c r="BL315" s="19" t="s">
        <v>257</v>
      </c>
      <c r="BM315" s="225" t="s">
        <v>537</v>
      </c>
    </row>
    <row r="316" s="2" customFormat="1">
      <c r="A316" s="40"/>
      <c r="B316" s="41"/>
      <c r="C316" s="42"/>
      <c r="D316" s="227" t="s">
        <v>155</v>
      </c>
      <c r="E316" s="42"/>
      <c r="F316" s="228" t="s">
        <v>538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155</v>
      </c>
      <c r="AU316" s="19" t="s">
        <v>79</v>
      </c>
    </row>
    <row r="317" s="2" customFormat="1" ht="16.5" customHeight="1">
      <c r="A317" s="40"/>
      <c r="B317" s="41"/>
      <c r="C317" s="254" t="s">
        <v>234</v>
      </c>
      <c r="D317" s="254" t="s">
        <v>159</v>
      </c>
      <c r="E317" s="255" t="s">
        <v>539</v>
      </c>
      <c r="F317" s="256" t="s">
        <v>540</v>
      </c>
      <c r="G317" s="257" t="s">
        <v>172</v>
      </c>
      <c r="H317" s="258">
        <v>52.302</v>
      </c>
      <c r="I317" s="259"/>
      <c r="J317" s="260">
        <f>ROUND(I317*H317,2)</f>
        <v>0</v>
      </c>
      <c r="K317" s="256" t="s">
        <v>162</v>
      </c>
      <c r="L317" s="261"/>
      <c r="M317" s="262" t="s">
        <v>19</v>
      </c>
      <c r="N317" s="263" t="s">
        <v>41</v>
      </c>
      <c r="O317" s="86"/>
      <c r="P317" s="223">
        <f>O317*H317</f>
        <v>0</v>
      </c>
      <c r="Q317" s="223">
        <v>0.012319999999999999</v>
      </c>
      <c r="R317" s="223">
        <f>Q317*H317</f>
        <v>0.64436063999999993</v>
      </c>
      <c r="S317" s="223">
        <v>0</v>
      </c>
      <c r="T317" s="224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5" t="s">
        <v>367</v>
      </c>
      <c r="AT317" s="225" t="s">
        <v>159</v>
      </c>
      <c r="AU317" s="225" t="s">
        <v>79</v>
      </c>
      <c r="AY317" s="19" t="s">
        <v>143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9" t="s">
        <v>77</v>
      </c>
      <c r="BK317" s="226">
        <f>ROUND(I317*H317,2)</f>
        <v>0</v>
      </c>
      <c r="BL317" s="19" t="s">
        <v>257</v>
      </c>
      <c r="BM317" s="225" t="s">
        <v>541</v>
      </c>
    </row>
    <row r="318" s="14" customFormat="1">
      <c r="A318" s="14"/>
      <c r="B318" s="243"/>
      <c r="C318" s="244"/>
      <c r="D318" s="234" t="s">
        <v>157</v>
      </c>
      <c r="E318" s="244"/>
      <c r="F318" s="246" t="s">
        <v>542</v>
      </c>
      <c r="G318" s="244"/>
      <c r="H318" s="247">
        <v>52.302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157</v>
      </c>
      <c r="AU318" s="253" t="s">
        <v>79</v>
      </c>
      <c r="AV318" s="14" t="s">
        <v>79</v>
      </c>
      <c r="AW318" s="14" t="s">
        <v>4</v>
      </c>
      <c r="AX318" s="14" t="s">
        <v>77</v>
      </c>
      <c r="AY318" s="253" t="s">
        <v>143</v>
      </c>
    </row>
    <row r="319" s="2" customFormat="1" ht="24.15" customHeight="1">
      <c r="A319" s="40"/>
      <c r="B319" s="41"/>
      <c r="C319" s="214" t="s">
        <v>243</v>
      </c>
      <c r="D319" s="214" t="s">
        <v>148</v>
      </c>
      <c r="E319" s="215" t="s">
        <v>543</v>
      </c>
      <c r="F319" s="216" t="s">
        <v>544</v>
      </c>
      <c r="G319" s="217" t="s">
        <v>172</v>
      </c>
      <c r="H319" s="218">
        <v>11.382</v>
      </c>
      <c r="I319" s="219"/>
      <c r="J319" s="220">
        <f>ROUND(I319*H319,2)</f>
        <v>0</v>
      </c>
      <c r="K319" s="216" t="s">
        <v>152</v>
      </c>
      <c r="L319" s="46"/>
      <c r="M319" s="221" t="s">
        <v>19</v>
      </c>
      <c r="N319" s="222" t="s">
        <v>41</v>
      </c>
      <c r="O319" s="86"/>
      <c r="P319" s="223">
        <f>O319*H319</f>
        <v>0</v>
      </c>
      <c r="Q319" s="223">
        <v>0.0015</v>
      </c>
      <c r="R319" s="223">
        <f>Q319*H319</f>
        <v>0.017073000000000001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257</v>
      </c>
      <c r="AT319" s="225" t="s">
        <v>148</v>
      </c>
      <c r="AU319" s="225" t="s">
        <v>79</v>
      </c>
      <c r="AY319" s="19" t="s">
        <v>143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77</v>
      </c>
      <c r="BK319" s="226">
        <f>ROUND(I319*H319,2)</f>
        <v>0</v>
      </c>
      <c r="BL319" s="19" t="s">
        <v>257</v>
      </c>
      <c r="BM319" s="225" t="s">
        <v>545</v>
      </c>
    </row>
    <row r="320" s="2" customFormat="1">
      <c r="A320" s="40"/>
      <c r="B320" s="41"/>
      <c r="C320" s="42"/>
      <c r="D320" s="227" t="s">
        <v>155</v>
      </c>
      <c r="E320" s="42"/>
      <c r="F320" s="228" t="s">
        <v>546</v>
      </c>
      <c r="G320" s="42"/>
      <c r="H320" s="42"/>
      <c r="I320" s="229"/>
      <c r="J320" s="42"/>
      <c r="K320" s="42"/>
      <c r="L320" s="46"/>
      <c r="M320" s="230"/>
      <c r="N320" s="231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155</v>
      </c>
      <c r="AU320" s="19" t="s">
        <v>79</v>
      </c>
    </row>
    <row r="321" s="14" customFormat="1">
      <c r="A321" s="14"/>
      <c r="B321" s="243"/>
      <c r="C321" s="244"/>
      <c r="D321" s="234" t="s">
        <v>157</v>
      </c>
      <c r="E321" s="245" t="s">
        <v>19</v>
      </c>
      <c r="F321" s="246" t="s">
        <v>547</v>
      </c>
      <c r="G321" s="244"/>
      <c r="H321" s="247">
        <v>1.8899999999999999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157</v>
      </c>
      <c r="AU321" s="253" t="s">
        <v>79</v>
      </c>
      <c r="AV321" s="14" t="s">
        <v>79</v>
      </c>
      <c r="AW321" s="14" t="s">
        <v>32</v>
      </c>
      <c r="AX321" s="14" t="s">
        <v>70</v>
      </c>
      <c r="AY321" s="253" t="s">
        <v>143</v>
      </c>
    </row>
    <row r="322" s="14" customFormat="1">
      <c r="A322" s="14"/>
      <c r="B322" s="243"/>
      <c r="C322" s="244"/>
      <c r="D322" s="234" t="s">
        <v>157</v>
      </c>
      <c r="E322" s="245" t="s">
        <v>19</v>
      </c>
      <c r="F322" s="246" t="s">
        <v>548</v>
      </c>
      <c r="G322" s="244"/>
      <c r="H322" s="247">
        <v>1.494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157</v>
      </c>
      <c r="AU322" s="253" t="s">
        <v>79</v>
      </c>
      <c r="AV322" s="14" t="s">
        <v>79</v>
      </c>
      <c r="AW322" s="14" t="s">
        <v>32</v>
      </c>
      <c r="AX322" s="14" t="s">
        <v>70</v>
      </c>
      <c r="AY322" s="253" t="s">
        <v>143</v>
      </c>
    </row>
    <row r="323" s="14" customFormat="1">
      <c r="A323" s="14"/>
      <c r="B323" s="243"/>
      <c r="C323" s="244"/>
      <c r="D323" s="234" t="s">
        <v>157</v>
      </c>
      <c r="E323" s="245" t="s">
        <v>19</v>
      </c>
      <c r="F323" s="246" t="s">
        <v>549</v>
      </c>
      <c r="G323" s="244"/>
      <c r="H323" s="247">
        <v>1.242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157</v>
      </c>
      <c r="AU323" s="253" t="s">
        <v>79</v>
      </c>
      <c r="AV323" s="14" t="s">
        <v>79</v>
      </c>
      <c r="AW323" s="14" t="s">
        <v>32</v>
      </c>
      <c r="AX323" s="14" t="s">
        <v>70</v>
      </c>
      <c r="AY323" s="253" t="s">
        <v>143</v>
      </c>
    </row>
    <row r="324" s="14" customFormat="1">
      <c r="A324" s="14"/>
      <c r="B324" s="243"/>
      <c r="C324" s="244"/>
      <c r="D324" s="234" t="s">
        <v>157</v>
      </c>
      <c r="E324" s="245" t="s">
        <v>19</v>
      </c>
      <c r="F324" s="246" t="s">
        <v>550</v>
      </c>
      <c r="G324" s="244"/>
      <c r="H324" s="247">
        <v>2.1960000000000002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157</v>
      </c>
      <c r="AU324" s="253" t="s">
        <v>79</v>
      </c>
      <c r="AV324" s="14" t="s">
        <v>79</v>
      </c>
      <c r="AW324" s="14" t="s">
        <v>32</v>
      </c>
      <c r="AX324" s="14" t="s">
        <v>70</v>
      </c>
      <c r="AY324" s="253" t="s">
        <v>143</v>
      </c>
    </row>
    <row r="325" s="14" customFormat="1">
      <c r="A325" s="14"/>
      <c r="B325" s="243"/>
      <c r="C325" s="244"/>
      <c r="D325" s="234" t="s">
        <v>157</v>
      </c>
      <c r="E325" s="245" t="s">
        <v>19</v>
      </c>
      <c r="F325" s="246" t="s">
        <v>551</v>
      </c>
      <c r="G325" s="244"/>
      <c r="H325" s="247">
        <v>4.5599999999999996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157</v>
      </c>
      <c r="AU325" s="253" t="s">
        <v>79</v>
      </c>
      <c r="AV325" s="14" t="s">
        <v>79</v>
      </c>
      <c r="AW325" s="14" t="s">
        <v>32</v>
      </c>
      <c r="AX325" s="14" t="s">
        <v>70</v>
      </c>
      <c r="AY325" s="253" t="s">
        <v>143</v>
      </c>
    </row>
    <row r="326" s="15" customFormat="1">
      <c r="A326" s="15"/>
      <c r="B326" s="264"/>
      <c r="C326" s="265"/>
      <c r="D326" s="234" t="s">
        <v>157</v>
      </c>
      <c r="E326" s="266" t="s">
        <v>19</v>
      </c>
      <c r="F326" s="267" t="s">
        <v>190</v>
      </c>
      <c r="G326" s="265"/>
      <c r="H326" s="268">
        <v>11.382</v>
      </c>
      <c r="I326" s="269"/>
      <c r="J326" s="265"/>
      <c r="K326" s="265"/>
      <c r="L326" s="270"/>
      <c r="M326" s="271"/>
      <c r="N326" s="272"/>
      <c r="O326" s="272"/>
      <c r="P326" s="272"/>
      <c r="Q326" s="272"/>
      <c r="R326" s="272"/>
      <c r="S326" s="272"/>
      <c r="T326" s="27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4" t="s">
        <v>157</v>
      </c>
      <c r="AU326" s="274" t="s">
        <v>79</v>
      </c>
      <c r="AV326" s="15" t="s">
        <v>153</v>
      </c>
      <c r="AW326" s="15" t="s">
        <v>32</v>
      </c>
      <c r="AX326" s="15" t="s">
        <v>77</v>
      </c>
      <c r="AY326" s="274" t="s">
        <v>143</v>
      </c>
    </row>
    <row r="327" s="2" customFormat="1" ht="24.15" customHeight="1">
      <c r="A327" s="40"/>
      <c r="B327" s="41"/>
      <c r="C327" s="214" t="s">
        <v>552</v>
      </c>
      <c r="D327" s="214" t="s">
        <v>148</v>
      </c>
      <c r="E327" s="215" t="s">
        <v>553</v>
      </c>
      <c r="F327" s="216" t="s">
        <v>554</v>
      </c>
      <c r="G327" s="217" t="s">
        <v>151</v>
      </c>
      <c r="H327" s="218">
        <v>17</v>
      </c>
      <c r="I327" s="219"/>
      <c r="J327" s="220">
        <f>ROUND(I327*H327,2)</f>
        <v>0</v>
      </c>
      <c r="K327" s="216" t="s">
        <v>152</v>
      </c>
      <c r="L327" s="46"/>
      <c r="M327" s="221" t="s">
        <v>19</v>
      </c>
      <c r="N327" s="222" t="s">
        <v>41</v>
      </c>
      <c r="O327" s="86"/>
      <c r="P327" s="223">
        <f>O327*H327</f>
        <v>0</v>
      </c>
      <c r="Q327" s="223">
        <v>0.00021000000000000001</v>
      </c>
      <c r="R327" s="223">
        <f>Q327*H327</f>
        <v>0.0035700000000000003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257</v>
      </c>
      <c r="AT327" s="225" t="s">
        <v>148</v>
      </c>
      <c r="AU327" s="225" t="s">
        <v>79</v>
      </c>
      <c r="AY327" s="19" t="s">
        <v>143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77</v>
      </c>
      <c r="BK327" s="226">
        <f>ROUND(I327*H327,2)</f>
        <v>0</v>
      </c>
      <c r="BL327" s="19" t="s">
        <v>257</v>
      </c>
      <c r="BM327" s="225" t="s">
        <v>555</v>
      </c>
    </row>
    <row r="328" s="2" customFormat="1">
      <c r="A328" s="40"/>
      <c r="B328" s="41"/>
      <c r="C328" s="42"/>
      <c r="D328" s="227" t="s">
        <v>155</v>
      </c>
      <c r="E328" s="42"/>
      <c r="F328" s="228" t="s">
        <v>556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155</v>
      </c>
      <c r="AU328" s="19" t="s">
        <v>79</v>
      </c>
    </row>
    <row r="329" s="14" customFormat="1">
      <c r="A329" s="14"/>
      <c r="B329" s="243"/>
      <c r="C329" s="244"/>
      <c r="D329" s="234" t="s">
        <v>157</v>
      </c>
      <c r="E329" s="245" t="s">
        <v>19</v>
      </c>
      <c r="F329" s="246" t="s">
        <v>557</v>
      </c>
      <c r="G329" s="244"/>
      <c r="H329" s="247">
        <v>17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157</v>
      </c>
      <c r="AU329" s="253" t="s">
        <v>79</v>
      </c>
      <c r="AV329" s="14" t="s">
        <v>79</v>
      </c>
      <c r="AW329" s="14" t="s">
        <v>32</v>
      </c>
      <c r="AX329" s="14" t="s">
        <v>77</v>
      </c>
      <c r="AY329" s="253" t="s">
        <v>143</v>
      </c>
    </row>
    <row r="330" s="2" customFormat="1" ht="24.15" customHeight="1">
      <c r="A330" s="40"/>
      <c r="B330" s="41"/>
      <c r="C330" s="214" t="s">
        <v>558</v>
      </c>
      <c r="D330" s="214" t="s">
        <v>148</v>
      </c>
      <c r="E330" s="215" t="s">
        <v>559</v>
      </c>
      <c r="F330" s="216" t="s">
        <v>560</v>
      </c>
      <c r="G330" s="217" t="s">
        <v>167</v>
      </c>
      <c r="H330" s="218">
        <v>22.739999999999998</v>
      </c>
      <c r="I330" s="219"/>
      <c r="J330" s="220">
        <f>ROUND(I330*H330,2)</f>
        <v>0</v>
      </c>
      <c r="K330" s="216" t="s">
        <v>152</v>
      </c>
      <c r="L330" s="46"/>
      <c r="M330" s="221" t="s">
        <v>19</v>
      </c>
      <c r="N330" s="222" t="s">
        <v>41</v>
      </c>
      <c r="O330" s="86"/>
      <c r="P330" s="223">
        <f>O330*H330</f>
        <v>0</v>
      </c>
      <c r="Q330" s="223">
        <v>0.00032000000000000003</v>
      </c>
      <c r="R330" s="223">
        <f>Q330*H330</f>
        <v>0.0072767999999999999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257</v>
      </c>
      <c r="AT330" s="225" t="s">
        <v>148</v>
      </c>
      <c r="AU330" s="225" t="s">
        <v>79</v>
      </c>
      <c r="AY330" s="19" t="s">
        <v>143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77</v>
      </c>
      <c r="BK330" s="226">
        <f>ROUND(I330*H330,2)</f>
        <v>0</v>
      </c>
      <c r="BL330" s="19" t="s">
        <v>257</v>
      </c>
      <c r="BM330" s="225" t="s">
        <v>561</v>
      </c>
    </row>
    <row r="331" s="2" customFormat="1">
      <c r="A331" s="40"/>
      <c r="B331" s="41"/>
      <c r="C331" s="42"/>
      <c r="D331" s="227" t="s">
        <v>155</v>
      </c>
      <c r="E331" s="42"/>
      <c r="F331" s="228" t="s">
        <v>562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155</v>
      </c>
      <c r="AU331" s="19" t="s">
        <v>79</v>
      </c>
    </row>
    <row r="332" s="14" customFormat="1">
      <c r="A332" s="14"/>
      <c r="B332" s="243"/>
      <c r="C332" s="244"/>
      <c r="D332" s="234" t="s">
        <v>157</v>
      </c>
      <c r="E332" s="245" t="s">
        <v>19</v>
      </c>
      <c r="F332" s="246" t="s">
        <v>563</v>
      </c>
      <c r="G332" s="244"/>
      <c r="H332" s="247">
        <v>6.2999999999999998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157</v>
      </c>
      <c r="AU332" s="253" t="s">
        <v>79</v>
      </c>
      <c r="AV332" s="14" t="s">
        <v>79</v>
      </c>
      <c r="AW332" s="14" t="s">
        <v>32</v>
      </c>
      <c r="AX332" s="14" t="s">
        <v>70</v>
      </c>
      <c r="AY332" s="253" t="s">
        <v>143</v>
      </c>
    </row>
    <row r="333" s="14" customFormat="1">
      <c r="A333" s="14"/>
      <c r="B333" s="243"/>
      <c r="C333" s="244"/>
      <c r="D333" s="234" t="s">
        <v>157</v>
      </c>
      <c r="E333" s="245" t="s">
        <v>19</v>
      </c>
      <c r="F333" s="246" t="s">
        <v>564</v>
      </c>
      <c r="G333" s="244"/>
      <c r="H333" s="247">
        <v>4.9800000000000004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157</v>
      </c>
      <c r="AU333" s="253" t="s">
        <v>79</v>
      </c>
      <c r="AV333" s="14" t="s">
        <v>79</v>
      </c>
      <c r="AW333" s="14" t="s">
        <v>32</v>
      </c>
      <c r="AX333" s="14" t="s">
        <v>70</v>
      </c>
      <c r="AY333" s="253" t="s">
        <v>143</v>
      </c>
    </row>
    <row r="334" s="14" customFormat="1">
      <c r="A334" s="14"/>
      <c r="B334" s="243"/>
      <c r="C334" s="244"/>
      <c r="D334" s="234" t="s">
        <v>157</v>
      </c>
      <c r="E334" s="245" t="s">
        <v>19</v>
      </c>
      <c r="F334" s="246" t="s">
        <v>565</v>
      </c>
      <c r="G334" s="244"/>
      <c r="H334" s="247">
        <v>4.1399999999999997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157</v>
      </c>
      <c r="AU334" s="253" t="s">
        <v>79</v>
      </c>
      <c r="AV334" s="14" t="s">
        <v>79</v>
      </c>
      <c r="AW334" s="14" t="s">
        <v>32</v>
      </c>
      <c r="AX334" s="14" t="s">
        <v>70</v>
      </c>
      <c r="AY334" s="253" t="s">
        <v>143</v>
      </c>
    </row>
    <row r="335" s="14" customFormat="1">
      <c r="A335" s="14"/>
      <c r="B335" s="243"/>
      <c r="C335" s="244"/>
      <c r="D335" s="234" t="s">
        <v>157</v>
      </c>
      <c r="E335" s="245" t="s">
        <v>19</v>
      </c>
      <c r="F335" s="246" t="s">
        <v>566</v>
      </c>
      <c r="G335" s="244"/>
      <c r="H335" s="247">
        <v>7.3200000000000003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157</v>
      </c>
      <c r="AU335" s="253" t="s">
        <v>79</v>
      </c>
      <c r="AV335" s="14" t="s">
        <v>79</v>
      </c>
      <c r="AW335" s="14" t="s">
        <v>32</v>
      </c>
      <c r="AX335" s="14" t="s">
        <v>70</v>
      </c>
      <c r="AY335" s="253" t="s">
        <v>143</v>
      </c>
    </row>
    <row r="336" s="15" customFormat="1">
      <c r="A336" s="15"/>
      <c r="B336" s="264"/>
      <c r="C336" s="265"/>
      <c r="D336" s="234" t="s">
        <v>157</v>
      </c>
      <c r="E336" s="266" t="s">
        <v>19</v>
      </c>
      <c r="F336" s="267" t="s">
        <v>190</v>
      </c>
      <c r="G336" s="265"/>
      <c r="H336" s="268">
        <v>22.739999999999998</v>
      </c>
      <c r="I336" s="269"/>
      <c r="J336" s="265"/>
      <c r="K336" s="265"/>
      <c r="L336" s="270"/>
      <c r="M336" s="271"/>
      <c r="N336" s="272"/>
      <c r="O336" s="272"/>
      <c r="P336" s="272"/>
      <c r="Q336" s="272"/>
      <c r="R336" s="272"/>
      <c r="S336" s="272"/>
      <c r="T336" s="27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4" t="s">
        <v>157</v>
      </c>
      <c r="AU336" s="274" t="s">
        <v>79</v>
      </c>
      <c r="AV336" s="15" t="s">
        <v>153</v>
      </c>
      <c r="AW336" s="15" t="s">
        <v>32</v>
      </c>
      <c r="AX336" s="15" t="s">
        <v>77</v>
      </c>
      <c r="AY336" s="274" t="s">
        <v>143</v>
      </c>
    </row>
    <row r="337" s="2" customFormat="1" ht="33" customHeight="1">
      <c r="A337" s="40"/>
      <c r="B337" s="41"/>
      <c r="C337" s="214" t="s">
        <v>567</v>
      </c>
      <c r="D337" s="214" t="s">
        <v>148</v>
      </c>
      <c r="E337" s="215" t="s">
        <v>568</v>
      </c>
      <c r="F337" s="216" t="s">
        <v>569</v>
      </c>
      <c r="G337" s="217" t="s">
        <v>167</v>
      </c>
      <c r="H337" s="218">
        <v>22.739999999999998</v>
      </c>
      <c r="I337" s="219"/>
      <c r="J337" s="220">
        <f>ROUND(I337*H337,2)</f>
        <v>0</v>
      </c>
      <c r="K337" s="216" t="s">
        <v>152</v>
      </c>
      <c r="L337" s="46"/>
      <c r="M337" s="221" t="s">
        <v>19</v>
      </c>
      <c r="N337" s="222" t="s">
        <v>41</v>
      </c>
      <c r="O337" s="86"/>
      <c r="P337" s="223">
        <f>O337*H337</f>
        <v>0</v>
      </c>
      <c r="Q337" s="223">
        <v>0.00020000000000000001</v>
      </c>
      <c r="R337" s="223">
        <f>Q337*H337</f>
        <v>0.004548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257</v>
      </c>
      <c r="AT337" s="225" t="s">
        <v>148</v>
      </c>
      <c r="AU337" s="225" t="s">
        <v>79</v>
      </c>
      <c r="AY337" s="19" t="s">
        <v>143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77</v>
      </c>
      <c r="BK337" s="226">
        <f>ROUND(I337*H337,2)</f>
        <v>0</v>
      </c>
      <c r="BL337" s="19" t="s">
        <v>257</v>
      </c>
      <c r="BM337" s="225" t="s">
        <v>570</v>
      </c>
    </row>
    <row r="338" s="2" customFormat="1">
      <c r="A338" s="40"/>
      <c r="B338" s="41"/>
      <c r="C338" s="42"/>
      <c r="D338" s="227" t="s">
        <v>155</v>
      </c>
      <c r="E338" s="42"/>
      <c r="F338" s="228" t="s">
        <v>571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155</v>
      </c>
      <c r="AU338" s="19" t="s">
        <v>79</v>
      </c>
    </row>
    <row r="339" s="14" customFormat="1">
      <c r="A339" s="14"/>
      <c r="B339" s="243"/>
      <c r="C339" s="244"/>
      <c r="D339" s="234" t="s">
        <v>157</v>
      </c>
      <c r="E339" s="245" t="s">
        <v>19</v>
      </c>
      <c r="F339" s="246" t="s">
        <v>563</v>
      </c>
      <c r="G339" s="244"/>
      <c r="H339" s="247">
        <v>6.2999999999999998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157</v>
      </c>
      <c r="AU339" s="253" t="s">
        <v>79</v>
      </c>
      <c r="AV339" s="14" t="s">
        <v>79</v>
      </c>
      <c r="AW339" s="14" t="s">
        <v>32</v>
      </c>
      <c r="AX339" s="14" t="s">
        <v>70</v>
      </c>
      <c r="AY339" s="253" t="s">
        <v>143</v>
      </c>
    </row>
    <row r="340" s="14" customFormat="1">
      <c r="A340" s="14"/>
      <c r="B340" s="243"/>
      <c r="C340" s="244"/>
      <c r="D340" s="234" t="s">
        <v>157</v>
      </c>
      <c r="E340" s="245" t="s">
        <v>19</v>
      </c>
      <c r="F340" s="246" t="s">
        <v>564</v>
      </c>
      <c r="G340" s="244"/>
      <c r="H340" s="247">
        <v>4.9800000000000004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157</v>
      </c>
      <c r="AU340" s="253" t="s">
        <v>79</v>
      </c>
      <c r="AV340" s="14" t="s">
        <v>79</v>
      </c>
      <c r="AW340" s="14" t="s">
        <v>32</v>
      </c>
      <c r="AX340" s="14" t="s">
        <v>70</v>
      </c>
      <c r="AY340" s="253" t="s">
        <v>143</v>
      </c>
    </row>
    <row r="341" s="14" customFormat="1">
      <c r="A341" s="14"/>
      <c r="B341" s="243"/>
      <c r="C341" s="244"/>
      <c r="D341" s="234" t="s">
        <v>157</v>
      </c>
      <c r="E341" s="245" t="s">
        <v>19</v>
      </c>
      <c r="F341" s="246" t="s">
        <v>565</v>
      </c>
      <c r="G341" s="244"/>
      <c r="H341" s="247">
        <v>4.1399999999999997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157</v>
      </c>
      <c r="AU341" s="253" t="s">
        <v>79</v>
      </c>
      <c r="AV341" s="14" t="s">
        <v>79</v>
      </c>
      <c r="AW341" s="14" t="s">
        <v>32</v>
      </c>
      <c r="AX341" s="14" t="s">
        <v>70</v>
      </c>
      <c r="AY341" s="253" t="s">
        <v>143</v>
      </c>
    </row>
    <row r="342" s="14" customFormat="1">
      <c r="A342" s="14"/>
      <c r="B342" s="243"/>
      <c r="C342" s="244"/>
      <c r="D342" s="234" t="s">
        <v>157</v>
      </c>
      <c r="E342" s="245" t="s">
        <v>19</v>
      </c>
      <c r="F342" s="246" t="s">
        <v>566</v>
      </c>
      <c r="G342" s="244"/>
      <c r="H342" s="247">
        <v>7.3200000000000003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157</v>
      </c>
      <c r="AU342" s="253" t="s">
        <v>79</v>
      </c>
      <c r="AV342" s="14" t="s">
        <v>79</v>
      </c>
      <c r="AW342" s="14" t="s">
        <v>32</v>
      </c>
      <c r="AX342" s="14" t="s">
        <v>70</v>
      </c>
      <c r="AY342" s="253" t="s">
        <v>143</v>
      </c>
    </row>
    <row r="343" s="15" customFormat="1">
      <c r="A343" s="15"/>
      <c r="B343" s="264"/>
      <c r="C343" s="265"/>
      <c r="D343" s="234" t="s">
        <v>157</v>
      </c>
      <c r="E343" s="266" t="s">
        <v>19</v>
      </c>
      <c r="F343" s="267" t="s">
        <v>190</v>
      </c>
      <c r="G343" s="265"/>
      <c r="H343" s="268">
        <v>22.739999999999998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4" t="s">
        <v>157</v>
      </c>
      <c r="AU343" s="274" t="s">
        <v>79</v>
      </c>
      <c r="AV343" s="15" t="s">
        <v>153</v>
      </c>
      <c r="AW343" s="15" t="s">
        <v>32</v>
      </c>
      <c r="AX343" s="15" t="s">
        <v>77</v>
      </c>
      <c r="AY343" s="274" t="s">
        <v>143</v>
      </c>
    </row>
    <row r="344" s="2" customFormat="1" ht="16.5" customHeight="1">
      <c r="A344" s="40"/>
      <c r="B344" s="41"/>
      <c r="C344" s="254" t="s">
        <v>572</v>
      </c>
      <c r="D344" s="254" t="s">
        <v>159</v>
      </c>
      <c r="E344" s="255" t="s">
        <v>573</v>
      </c>
      <c r="F344" s="256" t="s">
        <v>574</v>
      </c>
      <c r="G344" s="257" t="s">
        <v>167</v>
      </c>
      <c r="H344" s="258">
        <v>25.013999999999999</v>
      </c>
      <c r="I344" s="259"/>
      <c r="J344" s="260">
        <f>ROUND(I344*H344,2)</f>
        <v>0</v>
      </c>
      <c r="K344" s="256" t="s">
        <v>152</v>
      </c>
      <c r="L344" s="261"/>
      <c r="M344" s="262" t="s">
        <v>19</v>
      </c>
      <c r="N344" s="263" t="s">
        <v>41</v>
      </c>
      <c r="O344" s="86"/>
      <c r="P344" s="223">
        <f>O344*H344</f>
        <v>0</v>
      </c>
      <c r="Q344" s="223">
        <v>8.0000000000000007E-05</v>
      </c>
      <c r="R344" s="223">
        <f>Q344*H344</f>
        <v>0.0020011199999999999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367</v>
      </c>
      <c r="AT344" s="225" t="s">
        <v>159</v>
      </c>
      <c r="AU344" s="225" t="s">
        <v>79</v>
      </c>
      <c r="AY344" s="19" t="s">
        <v>143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77</v>
      </c>
      <c r="BK344" s="226">
        <f>ROUND(I344*H344,2)</f>
        <v>0</v>
      </c>
      <c r="BL344" s="19" t="s">
        <v>257</v>
      </c>
      <c r="BM344" s="225" t="s">
        <v>575</v>
      </c>
    </row>
    <row r="345" s="14" customFormat="1">
      <c r="A345" s="14"/>
      <c r="B345" s="243"/>
      <c r="C345" s="244"/>
      <c r="D345" s="234" t="s">
        <v>157</v>
      </c>
      <c r="E345" s="244"/>
      <c r="F345" s="246" t="s">
        <v>576</v>
      </c>
      <c r="G345" s="244"/>
      <c r="H345" s="247">
        <v>25.013999999999999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157</v>
      </c>
      <c r="AU345" s="253" t="s">
        <v>79</v>
      </c>
      <c r="AV345" s="14" t="s">
        <v>79</v>
      </c>
      <c r="AW345" s="14" t="s">
        <v>4</v>
      </c>
      <c r="AX345" s="14" t="s">
        <v>77</v>
      </c>
      <c r="AY345" s="253" t="s">
        <v>143</v>
      </c>
    </row>
    <row r="346" s="2" customFormat="1" ht="33" customHeight="1">
      <c r="A346" s="40"/>
      <c r="B346" s="41"/>
      <c r="C346" s="214" t="s">
        <v>577</v>
      </c>
      <c r="D346" s="214" t="s">
        <v>148</v>
      </c>
      <c r="E346" s="215" t="s">
        <v>578</v>
      </c>
      <c r="F346" s="216" t="s">
        <v>579</v>
      </c>
      <c r="G346" s="217" t="s">
        <v>167</v>
      </c>
      <c r="H346" s="218">
        <v>6.9000000000000004</v>
      </c>
      <c r="I346" s="219"/>
      <c r="J346" s="220">
        <f>ROUND(I346*H346,2)</f>
        <v>0</v>
      </c>
      <c r="K346" s="216" t="s">
        <v>152</v>
      </c>
      <c r="L346" s="46"/>
      <c r="M346" s="221" t="s">
        <v>19</v>
      </c>
      <c r="N346" s="222" t="s">
        <v>41</v>
      </c>
      <c r="O346" s="86"/>
      <c r="P346" s="223">
        <f>O346*H346</f>
        <v>0</v>
      </c>
      <c r="Q346" s="223">
        <v>0.00020000000000000001</v>
      </c>
      <c r="R346" s="223">
        <f>Q346*H346</f>
        <v>0.0013800000000000002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257</v>
      </c>
      <c r="AT346" s="225" t="s">
        <v>148</v>
      </c>
      <c r="AU346" s="225" t="s">
        <v>79</v>
      </c>
      <c r="AY346" s="19" t="s">
        <v>143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77</v>
      </c>
      <c r="BK346" s="226">
        <f>ROUND(I346*H346,2)</f>
        <v>0</v>
      </c>
      <c r="BL346" s="19" t="s">
        <v>257</v>
      </c>
      <c r="BM346" s="225" t="s">
        <v>580</v>
      </c>
    </row>
    <row r="347" s="2" customFormat="1">
      <c r="A347" s="40"/>
      <c r="B347" s="41"/>
      <c r="C347" s="42"/>
      <c r="D347" s="227" t="s">
        <v>155</v>
      </c>
      <c r="E347" s="42"/>
      <c r="F347" s="228" t="s">
        <v>581</v>
      </c>
      <c r="G347" s="42"/>
      <c r="H347" s="42"/>
      <c r="I347" s="229"/>
      <c r="J347" s="42"/>
      <c r="K347" s="42"/>
      <c r="L347" s="46"/>
      <c r="M347" s="230"/>
      <c r="N347" s="231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155</v>
      </c>
      <c r="AU347" s="19" t="s">
        <v>79</v>
      </c>
    </row>
    <row r="348" s="14" customFormat="1">
      <c r="A348" s="14"/>
      <c r="B348" s="243"/>
      <c r="C348" s="244"/>
      <c r="D348" s="234" t="s">
        <v>157</v>
      </c>
      <c r="E348" s="245" t="s">
        <v>19</v>
      </c>
      <c r="F348" s="246" t="s">
        <v>582</v>
      </c>
      <c r="G348" s="244"/>
      <c r="H348" s="247">
        <v>6.9000000000000004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157</v>
      </c>
      <c r="AU348" s="253" t="s">
        <v>79</v>
      </c>
      <c r="AV348" s="14" t="s">
        <v>79</v>
      </c>
      <c r="AW348" s="14" t="s">
        <v>32</v>
      </c>
      <c r="AX348" s="14" t="s">
        <v>77</v>
      </c>
      <c r="AY348" s="253" t="s">
        <v>143</v>
      </c>
    </row>
    <row r="349" s="2" customFormat="1" ht="16.5" customHeight="1">
      <c r="A349" s="40"/>
      <c r="B349" s="41"/>
      <c r="C349" s="254" t="s">
        <v>583</v>
      </c>
      <c r="D349" s="254" t="s">
        <v>159</v>
      </c>
      <c r="E349" s="255" t="s">
        <v>584</v>
      </c>
      <c r="F349" s="256" t="s">
        <v>585</v>
      </c>
      <c r="G349" s="257" t="s">
        <v>167</v>
      </c>
      <c r="H349" s="258">
        <v>7.2450000000000001</v>
      </c>
      <c r="I349" s="259"/>
      <c r="J349" s="260">
        <f>ROUND(I349*H349,2)</f>
        <v>0</v>
      </c>
      <c r="K349" s="256" t="s">
        <v>152</v>
      </c>
      <c r="L349" s="261"/>
      <c r="M349" s="262" t="s">
        <v>19</v>
      </c>
      <c r="N349" s="263" t="s">
        <v>41</v>
      </c>
      <c r="O349" s="86"/>
      <c r="P349" s="223">
        <f>O349*H349</f>
        <v>0</v>
      </c>
      <c r="Q349" s="223">
        <v>0.00032000000000000003</v>
      </c>
      <c r="R349" s="223">
        <f>Q349*H349</f>
        <v>0.0023184000000000004</v>
      </c>
      <c r="S349" s="223">
        <v>0</v>
      </c>
      <c r="T349" s="224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367</v>
      </c>
      <c r="AT349" s="225" t="s">
        <v>159</v>
      </c>
      <c r="AU349" s="225" t="s">
        <v>79</v>
      </c>
      <c r="AY349" s="19" t="s">
        <v>143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77</v>
      </c>
      <c r="BK349" s="226">
        <f>ROUND(I349*H349,2)</f>
        <v>0</v>
      </c>
      <c r="BL349" s="19" t="s">
        <v>257</v>
      </c>
      <c r="BM349" s="225" t="s">
        <v>586</v>
      </c>
    </row>
    <row r="350" s="14" customFormat="1">
      <c r="A350" s="14"/>
      <c r="B350" s="243"/>
      <c r="C350" s="244"/>
      <c r="D350" s="234" t="s">
        <v>157</v>
      </c>
      <c r="E350" s="244"/>
      <c r="F350" s="246" t="s">
        <v>587</v>
      </c>
      <c r="G350" s="244"/>
      <c r="H350" s="247">
        <v>7.2450000000000001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157</v>
      </c>
      <c r="AU350" s="253" t="s">
        <v>79</v>
      </c>
      <c r="AV350" s="14" t="s">
        <v>79</v>
      </c>
      <c r="AW350" s="14" t="s">
        <v>4</v>
      </c>
      <c r="AX350" s="14" t="s">
        <v>77</v>
      </c>
      <c r="AY350" s="253" t="s">
        <v>143</v>
      </c>
    </row>
    <row r="351" s="2" customFormat="1" ht="24.15" customHeight="1">
      <c r="A351" s="40"/>
      <c r="B351" s="41"/>
      <c r="C351" s="214" t="s">
        <v>588</v>
      </c>
      <c r="D351" s="214" t="s">
        <v>148</v>
      </c>
      <c r="E351" s="215" t="s">
        <v>589</v>
      </c>
      <c r="F351" s="216" t="s">
        <v>590</v>
      </c>
      <c r="G351" s="217" t="s">
        <v>167</v>
      </c>
      <c r="H351" s="218">
        <v>34</v>
      </c>
      <c r="I351" s="219"/>
      <c r="J351" s="220">
        <f>ROUND(I351*H351,2)</f>
        <v>0</v>
      </c>
      <c r="K351" s="216" t="s">
        <v>152</v>
      </c>
      <c r="L351" s="46"/>
      <c r="M351" s="221" t="s">
        <v>19</v>
      </c>
      <c r="N351" s="222" t="s">
        <v>41</v>
      </c>
      <c r="O351" s="86"/>
      <c r="P351" s="223">
        <f>O351*H351</f>
        <v>0</v>
      </c>
      <c r="Q351" s="223">
        <v>3.0000000000000001E-05</v>
      </c>
      <c r="R351" s="223">
        <f>Q351*H351</f>
        <v>0.0010200000000000001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257</v>
      </c>
      <c r="AT351" s="225" t="s">
        <v>148</v>
      </c>
      <c r="AU351" s="225" t="s">
        <v>79</v>
      </c>
      <c r="AY351" s="19" t="s">
        <v>143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9" t="s">
        <v>77</v>
      </c>
      <c r="BK351" s="226">
        <f>ROUND(I351*H351,2)</f>
        <v>0</v>
      </c>
      <c r="BL351" s="19" t="s">
        <v>257</v>
      </c>
      <c r="BM351" s="225" t="s">
        <v>591</v>
      </c>
    </row>
    <row r="352" s="2" customFormat="1">
      <c r="A352" s="40"/>
      <c r="B352" s="41"/>
      <c r="C352" s="42"/>
      <c r="D352" s="227" t="s">
        <v>155</v>
      </c>
      <c r="E352" s="42"/>
      <c r="F352" s="228" t="s">
        <v>592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155</v>
      </c>
      <c r="AU352" s="19" t="s">
        <v>79</v>
      </c>
    </row>
    <row r="353" s="14" customFormat="1">
      <c r="A353" s="14"/>
      <c r="B353" s="243"/>
      <c r="C353" s="244"/>
      <c r="D353" s="234" t="s">
        <v>157</v>
      </c>
      <c r="E353" s="245" t="s">
        <v>19</v>
      </c>
      <c r="F353" s="246" t="s">
        <v>593</v>
      </c>
      <c r="G353" s="244"/>
      <c r="H353" s="247">
        <v>34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157</v>
      </c>
      <c r="AU353" s="253" t="s">
        <v>79</v>
      </c>
      <c r="AV353" s="14" t="s">
        <v>79</v>
      </c>
      <c r="AW353" s="14" t="s">
        <v>32</v>
      </c>
      <c r="AX353" s="14" t="s">
        <v>77</v>
      </c>
      <c r="AY353" s="253" t="s">
        <v>143</v>
      </c>
    </row>
    <row r="354" s="2" customFormat="1" ht="49.05" customHeight="1">
      <c r="A354" s="40"/>
      <c r="B354" s="41"/>
      <c r="C354" s="214" t="s">
        <v>594</v>
      </c>
      <c r="D354" s="214" t="s">
        <v>148</v>
      </c>
      <c r="E354" s="215" t="s">
        <v>595</v>
      </c>
      <c r="F354" s="216" t="s">
        <v>596</v>
      </c>
      <c r="G354" s="217" t="s">
        <v>336</v>
      </c>
      <c r="H354" s="218">
        <v>0.96999999999999997</v>
      </c>
      <c r="I354" s="219"/>
      <c r="J354" s="220">
        <f>ROUND(I354*H354,2)</f>
        <v>0</v>
      </c>
      <c r="K354" s="216" t="s">
        <v>152</v>
      </c>
      <c r="L354" s="46"/>
      <c r="M354" s="221" t="s">
        <v>19</v>
      </c>
      <c r="N354" s="222" t="s">
        <v>41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257</v>
      </c>
      <c r="AT354" s="225" t="s">
        <v>148</v>
      </c>
      <c r="AU354" s="225" t="s">
        <v>79</v>
      </c>
      <c r="AY354" s="19" t="s">
        <v>143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77</v>
      </c>
      <c r="BK354" s="226">
        <f>ROUND(I354*H354,2)</f>
        <v>0</v>
      </c>
      <c r="BL354" s="19" t="s">
        <v>257</v>
      </c>
      <c r="BM354" s="225" t="s">
        <v>597</v>
      </c>
    </row>
    <row r="355" s="2" customFormat="1">
      <c r="A355" s="40"/>
      <c r="B355" s="41"/>
      <c r="C355" s="42"/>
      <c r="D355" s="227" t="s">
        <v>155</v>
      </c>
      <c r="E355" s="42"/>
      <c r="F355" s="228" t="s">
        <v>598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155</v>
      </c>
      <c r="AU355" s="19" t="s">
        <v>79</v>
      </c>
    </row>
    <row r="356" s="12" customFormat="1" ht="22.8" customHeight="1">
      <c r="A356" s="12"/>
      <c r="B356" s="198"/>
      <c r="C356" s="199"/>
      <c r="D356" s="200" t="s">
        <v>69</v>
      </c>
      <c r="E356" s="212" t="s">
        <v>599</v>
      </c>
      <c r="F356" s="212" t="s">
        <v>600</v>
      </c>
      <c r="G356" s="199"/>
      <c r="H356" s="199"/>
      <c r="I356" s="202"/>
      <c r="J356" s="213">
        <f>BK356</f>
        <v>0</v>
      </c>
      <c r="K356" s="199"/>
      <c r="L356" s="204"/>
      <c r="M356" s="205"/>
      <c r="N356" s="206"/>
      <c r="O356" s="206"/>
      <c r="P356" s="207">
        <f>SUM(P357:P368)</f>
        <v>0</v>
      </c>
      <c r="Q356" s="206"/>
      <c r="R356" s="207">
        <f>SUM(R357:R368)</f>
        <v>0.00099899999999999989</v>
      </c>
      <c r="S356" s="206"/>
      <c r="T356" s="208">
        <f>SUM(T357:T368)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79</v>
      </c>
      <c r="AT356" s="210" t="s">
        <v>69</v>
      </c>
      <c r="AU356" s="210" t="s">
        <v>77</v>
      </c>
      <c r="AY356" s="209" t="s">
        <v>143</v>
      </c>
      <c r="BK356" s="211">
        <f>SUM(BK357:BK368)</f>
        <v>0</v>
      </c>
    </row>
    <row r="357" s="2" customFormat="1" ht="37.8" customHeight="1">
      <c r="A357" s="40"/>
      <c r="B357" s="41"/>
      <c r="C357" s="214" t="s">
        <v>601</v>
      </c>
      <c r="D357" s="214" t="s">
        <v>148</v>
      </c>
      <c r="E357" s="215" t="s">
        <v>602</v>
      </c>
      <c r="F357" s="216" t="s">
        <v>603</v>
      </c>
      <c r="G357" s="217" t="s">
        <v>172</v>
      </c>
      <c r="H357" s="218">
        <v>2.7749999999999999</v>
      </c>
      <c r="I357" s="219"/>
      <c r="J357" s="220">
        <f>ROUND(I357*H357,2)</f>
        <v>0</v>
      </c>
      <c r="K357" s="216" t="s">
        <v>152</v>
      </c>
      <c r="L357" s="46"/>
      <c r="M357" s="221" t="s">
        <v>19</v>
      </c>
      <c r="N357" s="222" t="s">
        <v>41</v>
      </c>
      <c r="O357" s="86"/>
      <c r="P357" s="223">
        <f>O357*H357</f>
        <v>0</v>
      </c>
      <c r="Q357" s="223">
        <v>6.9999999999999994E-05</v>
      </c>
      <c r="R357" s="223">
        <f>Q357*H357</f>
        <v>0.00019424999999999998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257</v>
      </c>
      <c r="AT357" s="225" t="s">
        <v>148</v>
      </c>
      <c r="AU357" s="225" t="s">
        <v>79</v>
      </c>
      <c r="AY357" s="19" t="s">
        <v>143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77</v>
      </c>
      <c r="BK357" s="226">
        <f>ROUND(I357*H357,2)</f>
        <v>0</v>
      </c>
      <c r="BL357" s="19" t="s">
        <v>257</v>
      </c>
      <c r="BM357" s="225" t="s">
        <v>604</v>
      </c>
    </row>
    <row r="358" s="2" customFormat="1">
      <c r="A358" s="40"/>
      <c r="B358" s="41"/>
      <c r="C358" s="42"/>
      <c r="D358" s="227" t="s">
        <v>155</v>
      </c>
      <c r="E358" s="42"/>
      <c r="F358" s="228" t="s">
        <v>605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155</v>
      </c>
      <c r="AU358" s="19" t="s">
        <v>79</v>
      </c>
    </row>
    <row r="359" s="13" customFormat="1">
      <c r="A359" s="13"/>
      <c r="B359" s="232"/>
      <c r="C359" s="233"/>
      <c r="D359" s="234" t="s">
        <v>157</v>
      </c>
      <c r="E359" s="235" t="s">
        <v>19</v>
      </c>
      <c r="F359" s="236" t="s">
        <v>606</v>
      </c>
      <c r="G359" s="233"/>
      <c r="H359" s="235" t="s">
        <v>19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157</v>
      </c>
      <c r="AU359" s="242" t="s">
        <v>79</v>
      </c>
      <c r="AV359" s="13" t="s">
        <v>77</v>
      </c>
      <c r="AW359" s="13" t="s">
        <v>32</v>
      </c>
      <c r="AX359" s="13" t="s">
        <v>70</v>
      </c>
      <c r="AY359" s="242" t="s">
        <v>143</v>
      </c>
    </row>
    <row r="360" s="14" customFormat="1">
      <c r="A360" s="14"/>
      <c r="B360" s="243"/>
      <c r="C360" s="244"/>
      <c r="D360" s="234" t="s">
        <v>157</v>
      </c>
      <c r="E360" s="245" t="s">
        <v>19</v>
      </c>
      <c r="F360" s="246" t="s">
        <v>607</v>
      </c>
      <c r="G360" s="244"/>
      <c r="H360" s="247">
        <v>2.7749999999999999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157</v>
      </c>
      <c r="AU360" s="253" t="s">
        <v>79</v>
      </c>
      <c r="AV360" s="14" t="s">
        <v>79</v>
      </c>
      <c r="AW360" s="14" t="s">
        <v>32</v>
      </c>
      <c r="AX360" s="14" t="s">
        <v>77</v>
      </c>
      <c r="AY360" s="253" t="s">
        <v>143</v>
      </c>
    </row>
    <row r="361" s="2" customFormat="1" ht="24.15" customHeight="1">
      <c r="A361" s="40"/>
      <c r="B361" s="41"/>
      <c r="C361" s="214" t="s">
        <v>608</v>
      </c>
      <c r="D361" s="214" t="s">
        <v>148</v>
      </c>
      <c r="E361" s="215" t="s">
        <v>609</v>
      </c>
      <c r="F361" s="216" t="s">
        <v>610</v>
      </c>
      <c r="G361" s="217" t="s">
        <v>172</v>
      </c>
      <c r="H361" s="218">
        <v>2.7749999999999999</v>
      </c>
      <c r="I361" s="219"/>
      <c r="J361" s="220">
        <f>ROUND(I361*H361,2)</f>
        <v>0</v>
      </c>
      <c r="K361" s="216" t="s">
        <v>152</v>
      </c>
      <c r="L361" s="46"/>
      <c r="M361" s="221" t="s">
        <v>19</v>
      </c>
      <c r="N361" s="222" t="s">
        <v>41</v>
      </c>
      <c r="O361" s="86"/>
      <c r="P361" s="223">
        <f>O361*H361</f>
        <v>0</v>
      </c>
      <c r="Q361" s="223">
        <v>0.00017000000000000001</v>
      </c>
      <c r="R361" s="223">
        <f>Q361*H361</f>
        <v>0.00047175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257</v>
      </c>
      <c r="AT361" s="225" t="s">
        <v>148</v>
      </c>
      <c r="AU361" s="225" t="s">
        <v>79</v>
      </c>
      <c r="AY361" s="19" t="s">
        <v>143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77</v>
      </c>
      <c r="BK361" s="226">
        <f>ROUND(I361*H361,2)</f>
        <v>0</v>
      </c>
      <c r="BL361" s="19" t="s">
        <v>257</v>
      </c>
      <c r="BM361" s="225" t="s">
        <v>611</v>
      </c>
    </row>
    <row r="362" s="2" customFormat="1">
      <c r="A362" s="40"/>
      <c r="B362" s="41"/>
      <c r="C362" s="42"/>
      <c r="D362" s="227" t="s">
        <v>155</v>
      </c>
      <c r="E362" s="42"/>
      <c r="F362" s="228" t="s">
        <v>612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155</v>
      </c>
      <c r="AU362" s="19" t="s">
        <v>79</v>
      </c>
    </row>
    <row r="363" s="13" customFormat="1">
      <c r="A363" s="13"/>
      <c r="B363" s="232"/>
      <c r="C363" s="233"/>
      <c r="D363" s="234" t="s">
        <v>157</v>
      </c>
      <c r="E363" s="235" t="s">
        <v>19</v>
      </c>
      <c r="F363" s="236" t="s">
        <v>606</v>
      </c>
      <c r="G363" s="233"/>
      <c r="H363" s="235" t="s">
        <v>19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157</v>
      </c>
      <c r="AU363" s="242" t="s">
        <v>79</v>
      </c>
      <c r="AV363" s="13" t="s">
        <v>77</v>
      </c>
      <c r="AW363" s="13" t="s">
        <v>32</v>
      </c>
      <c r="AX363" s="13" t="s">
        <v>70</v>
      </c>
      <c r="AY363" s="242" t="s">
        <v>143</v>
      </c>
    </row>
    <row r="364" s="14" customFormat="1">
      <c r="A364" s="14"/>
      <c r="B364" s="243"/>
      <c r="C364" s="244"/>
      <c r="D364" s="234" t="s">
        <v>157</v>
      </c>
      <c r="E364" s="245" t="s">
        <v>19</v>
      </c>
      <c r="F364" s="246" t="s">
        <v>607</v>
      </c>
      <c r="G364" s="244"/>
      <c r="H364" s="247">
        <v>2.7749999999999999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157</v>
      </c>
      <c r="AU364" s="253" t="s">
        <v>79</v>
      </c>
      <c r="AV364" s="14" t="s">
        <v>79</v>
      </c>
      <c r="AW364" s="14" t="s">
        <v>32</v>
      </c>
      <c r="AX364" s="14" t="s">
        <v>77</v>
      </c>
      <c r="AY364" s="253" t="s">
        <v>143</v>
      </c>
    </row>
    <row r="365" s="2" customFormat="1" ht="24.15" customHeight="1">
      <c r="A365" s="40"/>
      <c r="B365" s="41"/>
      <c r="C365" s="214" t="s">
        <v>613</v>
      </c>
      <c r="D365" s="214" t="s">
        <v>148</v>
      </c>
      <c r="E365" s="215" t="s">
        <v>614</v>
      </c>
      <c r="F365" s="216" t="s">
        <v>615</v>
      </c>
      <c r="G365" s="217" t="s">
        <v>172</v>
      </c>
      <c r="H365" s="218">
        <v>2.7749999999999999</v>
      </c>
      <c r="I365" s="219"/>
      <c r="J365" s="220">
        <f>ROUND(I365*H365,2)</f>
        <v>0</v>
      </c>
      <c r="K365" s="216" t="s">
        <v>152</v>
      </c>
      <c r="L365" s="46"/>
      <c r="M365" s="221" t="s">
        <v>19</v>
      </c>
      <c r="N365" s="222" t="s">
        <v>41</v>
      </c>
      <c r="O365" s="86"/>
      <c r="P365" s="223">
        <f>O365*H365</f>
        <v>0</v>
      </c>
      <c r="Q365" s="223">
        <v>0.00012</v>
      </c>
      <c r="R365" s="223">
        <f>Q365*H365</f>
        <v>0.00033300000000000002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257</v>
      </c>
      <c r="AT365" s="225" t="s">
        <v>148</v>
      </c>
      <c r="AU365" s="225" t="s">
        <v>79</v>
      </c>
      <c r="AY365" s="19" t="s">
        <v>143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77</v>
      </c>
      <c r="BK365" s="226">
        <f>ROUND(I365*H365,2)</f>
        <v>0</v>
      </c>
      <c r="BL365" s="19" t="s">
        <v>257</v>
      </c>
      <c r="BM365" s="225" t="s">
        <v>616</v>
      </c>
    </row>
    <row r="366" s="2" customFormat="1">
      <c r="A366" s="40"/>
      <c r="B366" s="41"/>
      <c r="C366" s="42"/>
      <c r="D366" s="227" t="s">
        <v>155</v>
      </c>
      <c r="E366" s="42"/>
      <c r="F366" s="228" t="s">
        <v>617</v>
      </c>
      <c r="G366" s="42"/>
      <c r="H366" s="42"/>
      <c r="I366" s="229"/>
      <c r="J366" s="42"/>
      <c r="K366" s="42"/>
      <c r="L366" s="46"/>
      <c r="M366" s="230"/>
      <c r="N366" s="231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155</v>
      </c>
      <c r="AU366" s="19" t="s">
        <v>79</v>
      </c>
    </row>
    <row r="367" s="13" customFormat="1">
      <c r="A367" s="13"/>
      <c r="B367" s="232"/>
      <c r="C367" s="233"/>
      <c r="D367" s="234" t="s">
        <v>157</v>
      </c>
      <c r="E367" s="235" t="s">
        <v>19</v>
      </c>
      <c r="F367" s="236" t="s">
        <v>606</v>
      </c>
      <c r="G367" s="233"/>
      <c r="H367" s="235" t="s">
        <v>19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157</v>
      </c>
      <c r="AU367" s="242" t="s">
        <v>79</v>
      </c>
      <c r="AV367" s="13" t="s">
        <v>77</v>
      </c>
      <c r="AW367" s="13" t="s">
        <v>32</v>
      </c>
      <c r="AX367" s="13" t="s">
        <v>70</v>
      </c>
      <c r="AY367" s="242" t="s">
        <v>143</v>
      </c>
    </row>
    <row r="368" s="14" customFormat="1">
      <c r="A368" s="14"/>
      <c r="B368" s="243"/>
      <c r="C368" s="244"/>
      <c r="D368" s="234" t="s">
        <v>157</v>
      </c>
      <c r="E368" s="245" t="s">
        <v>19</v>
      </c>
      <c r="F368" s="246" t="s">
        <v>607</v>
      </c>
      <c r="G368" s="244"/>
      <c r="H368" s="247">
        <v>2.7749999999999999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157</v>
      </c>
      <c r="AU368" s="253" t="s">
        <v>79</v>
      </c>
      <c r="AV368" s="14" t="s">
        <v>79</v>
      </c>
      <c r="AW368" s="14" t="s">
        <v>32</v>
      </c>
      <c r="AX368" s="14" t="s">
        <v>77</v>
      </c>
      <c r="AY368" s="253" t="s">
        <v>143</v>
      </c>
    </row>
    <row r="369" s="12" customFormat="1" ht="22.8" customHeight="1">
      <c r="A369" s="12"/>
      <c r="B369" s="198"/>
      <c r="C369" s="199"/>
      <c r="D369" s="200" t="s">
        <v>69</v>
      </c>
      <c r="E369" s="212" t="s">
        <v>618</v>
      </c>
      <c r="F369" s="212" t="s">
        <v>619</v>
      </c>
      <c r="G369" s="199"/>
      <c r="H369" s="199"/>
      <c r="I369" s="202"/>
      <c r="J369" s="213">
        <f>BK369</f>
        <v>0</v>
      </c>
      <c r="K369" s="199"/>
      <c r="L369" s="204"/>
      <c r="M369" s="205"/>
      <c r="N369" s="206"/>
      <c r="O369" s="206"/>
      <c r="P369" s="207">
        <f>SUM(P370:P382)</f>
        <v>0</v>
      </c>
      <c r="Q369" s="206"/>
      <c r="R369" s="207">
        <f>SUM(R370:R382)</f>
        <v>0.01870519</v>
      </c>
      <c r="S369" s="206"/>
      <c r="T369" s="208">
        <f>SUM(T370:T382)</f>
        <v>0.00060000000000000006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9" t="s">
        <v>79</v>
      </c>
      <c r="AT369" s="210" t="s">
        <v>69</v>
      </c>
      <c r="AU369" s="210" t="s">
        <v>77</v>
      </c>
      <c r="AY369" s="209" t="s">
        <v>143</v>
      </c>
      <c r="BK369" s="211">
        <f>SUM(BK370:BK382)</f>
        <v>0</v>
      </c>
    </row>
    <row r="370" s="2" customFormat="1" ht="24.15" customHeight="1">
      <c r="A370" s="40"/>
      <c r="B370" s="41"/>
      <c r="C370" s="214" t="s">
        <v>620</v>
      </c>
      <c r="D370" s="214" t="s">
        <v>148</v>
      </c>
      <c r="E370" s="215" t="s">
        <v>621</v>
      </c>
      <c r="F370" s="216" t="s">
        <v>622</v>
      </c>
      <c r="G370" s="217" t="s">
        <v>172</v>
      </c>
      <c r="H370" s="218">
        <v>20</v>
      </c>
      <c r="I370" s="219"/>
      <c r="J370" s="220">
        <f>ROUND(I370*H370,2)</f>
        <v>0</v>
      </c>
      <c r="K370" s="216" t="s">
        <v>152</v>
      </c>
      <c r="L370" s="46"/>
      <c r="M370" s="221" t="s">
        <v>19</v>
      </c>
      <c r="N370" s="222" t="s">
        <v>41</v>
      </c>
      <c r="O370" s="86"/>
      <c r="P370" s="223">
        <f>O370*H370</f>
        <v>0</v>
      </c>
      <c r="Q370" s="223">
        <v>0</v>
      </c>
      <c r="R370" s="223">
        <f>Q370*H370</f>
        <v>0</v>
      </c>
      <c r="S370" s="223">
        <v>3.0000000000000001E-05</v>
      </c>
      <c r="T370" s="224">
        <f>S370*H370</f>
        <v>0.00060000000000000006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257</v>
      </c>
      <c r="AT370" s="225" t="s">
        <v>148</v>
      </c>
      <c r="AU370" s="225" t="s">
        <v>79</v>
      </c>
      <c r="AY370" s="19" t="s">
        <v>143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77</v>
      </c>
      <c r="BK370" s="226">
        <f>ROUND(I370*H370,2)</f>
        <v>0</v>
      </c>
      <c r="BL370" s="19" t="s">
        <v>257</v>
      </c>
      <c r="BM370" s="225" t="s">
        <v>623</v>
      </c>
    </row>
    <row r="371" s="2" customFormat="1">
      <c r="A371" s="40"/>
      <c r="B371" s="41"/>
      <c r="C371" s="42"/>
      <c r="D371" s="227" t="s">
        <v>155</v>
      </c>
      <c r="E371" s="42"/>
      <c r="F371" s="228" t="s">
        <v>624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155</v>
      </c>
      <c r="AU371" s="19" t="s">
        <v>79</v>
      </c>
    </row>
    <row r="372" s="2" customFormat="1" ht="16.5" customHeight="1">
      <c r="A372" s="40"/>
      <c r="B372" s="41"/>
      <c r="C372" s="254" t="s">
        <v>625</v>
      </c>
      <c r="D372" s="254" t="s">
        <v>159</v>
      </c>
      <c r="E372" s="255" t="s">
        <v>626</v>
      </c>
      <c r="F372" s="256" t="s">
        <v>627</v>
      </c>
      <c r="G372" s="257" t="s">
        <v>172</v>
      </c>
      <c r="H372" s="258">
        <v>21</v>
      </c>
      <c r="I372" s="259"/>
      <c r="J372" s="260">
        <f>ROUND(I372*H372,2)</f>
        <v>0</v>
      </c>
      <c r="K372" s="256" t="s">
        <v>152</v>
      </c>
      <c r="L372" s="261"/>
      <c r="M372" s="262" t="s">
        <v>19</v>
      </c>
      <c r="N372" s="263" t="s">
        <v>41</v>
      </c>
      <c r="O372" s="86"/>
      <c r="P372" s="223">
        <f>O372*H372</f>
        <v>0</v>
      </c>
      <c r="Q372" s="223">
        <v>5.0000000000000002E-05</v>
      </c>
      <c r="R372" s="223">
        <f>Q372*H372</f>
        <v>0.0010500000000000002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367</v>
      </c>
      <c r="AT372" s="225" t="s">
        <v>159</v>
      </c>
      <c r="AU372" s="225" t="s">
        <v>79</v>
      </c>
      <c r="AY372" s="19" t="s">
        <v>143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77</v>
      </c>
      <c r="BK372" s="226">
        <f>ROUND(I372*H372,2)</f>
        <v>0</v>
      </c>
      <c r="BL372" s="19" t="s">
        <v>257</v>
      </c>
      <c r="BM372" s="225" t="s">
        <v>628</v>
      </c>
    </row>
    <row r="373" s="14" customFormat="1">
      <c r="A373" s="14"/>
      <c r="B373" s="243"/>
      <c r="C373" s="244"/>
      <c r="D373" s="234" t="s">
        <v>157</v>
      </c>
      <c r="E373" s="244"/>
      <c r="F373" s="246" t="s">
        <v>629</v>
      </c>
      <c r="G373" s="244"/>
      <c r="H373" s="247">
        <v>21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157</v>
      </c>
      <c r="AU373" s="253" t="s">
        <v>79</v>
      </c>
      <c r="AV373" s="14" t="s">
        <v>79</v>
      </c>
      <c r="AW373" s="14" t="s">
        <v>4</v>
      </c>
      <c r="AX373" s="14" t="s">
        <v>77</v>
      </c>
      <c r="AY373" s="253" t="s">
        <v>143</v>
      </c>
    </row>
    <row r="374" s="2" customFormat="1" ht="33" customHeight="1">
      <c r="A374" s="40"/>
      <c r="B374" s="41"/>
      <c r="C374" s="214" t="s">
        <v>630</v>
      </c>
      <c r="D374" s="214" t="s">
        <v>148</v>
      </c>
      <c r="E374" s="215" t="s">
        <v>631</v>
      </c>
      <c r="F374" s="216" t="s">
        <v>632</v>
      </c>
      <c r="G374" s="217" t="s">
        <v>172</v>
      </c>
      <c r="H374" s="218">
        <v>36.030999999999999</v>
      </c>
      <c r="I374" s="219"/>
      <c r="J374" s="220">
        <f>ROUND(I374*H374,2)</f>
        <v>0</v>
      </c>
      <c r="K374" s="216" t="s">
        <v>152</v>
      </c>
      <c r="L374" s="46"/>
      <c r="M374" s="221" t="s">
        <v>19</v>
      </c>
      <c r="N374" s="222" t="s">
        <v>41</v>
      </c>
      <c r="O374" s="86"/>
      <c r="P374" s="223">
        <f>O374*H374</f>
        <v>0</v>
      </c>
      <c r="Q374" s="223">
        <v>0.00020000000000000001</v>
      </c>
      <c r="R374" s="223">
        <f>Q374*H374</f>
        <v>0.0072062000000000003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257</v>
      </c>
      <c r="AT374" s="225" t="s">
        <v>148</v>
      </c>
      <c r="AU374" s="225" t="s">
        <v>79</v>
      </c>
      <c r="AY374" s="19" t="s">
        <v>143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77</v>
      </c>
      <c r="BK374" s="226">
        <f>ROUND(I374*H374,2)</f>
        <v>0</v>
      </c>
      <c r="BL374" s="19" t="s">
        <v>257</v>
      </c>
      <c r="BM374" s="225" t="s">
        <v>633</v>
      </c>
    </row>
    <row r="375" s="2" customFormat="1">
      <c r="A375" s="40"/>
      <c r="B375" s="41"/>
      <c r="C375" s="42"/>
      <c r="D375" s="227" t="s">
        <v>155</v>
      </c>
      <c r="E375" s="42"/>
      <c r="F375" s="228" t="s">
        <v>634</v>
      </c>
      <c r="G375" s="42"/>
      <c r="H375" s="42"/>
      <c r="I375" s="229"/>
      <c r="J375" s="42"/>
      <c r="K375" s="42"/>
      <c r="L375" s="46"/>
      <c r="M375" s="230"/>
      <c r="N375" s="231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155</v>
      </c>
      <c r="AU375" s="19" t="s">
        <v>79</v>
      </c>
    </row>
    <row r="376" s="14" customFormat="1">
      <c r="A376" s="14"/>
      <c r="B376" s="243"/>
      <c r="C376" s="244"/>
      <c r="D376" s="234" t="s">
        <v>157</v>
      </c>
      <c r="E376" s="245" t="s">
        <v>19</v>
      </c>
      <c r="F376" s="246" t="s">
        <v>635</v>
      </c>
      <c r="G376" s="244"/>
      <c r="H376" s="247">
        <v>24.800999999999998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157</v>
      </c>
      <c r="AU376" s="253" t="s">
        <v>79</v>
      </c>
      <c r="AV376" s="14" t="s">
        <v>79</v>
      </c>
      <c r="AW376" s="14" t="s">
        <v>32</v>
      </c>
      <c r="AX376" s="14" t="s">
        <v>70</v>
      </c>
      <c r="AY376" s="253" t="s">
        <v>143</v>
      </c>
    </row>
    <row r="377" s="14" customFormat="1">
      <c r="A377" s="14"/>
      <c r="B377" s="243"/>
      <c r="C377" s="244"/>
      <c r="D377" s="234" t="s">
        <v>157</v>
      </c>
      <c r="E377" s="245" t="s">
        <v>19</v>
      </c>
      <c r="F377" s="246" t="s">
        <v>636</v>
      </c>
      <c r="G377" s="244"/>
      <c r="H377" s="247">
        <v>0.29999999999999999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157</v>
      </c>
      <c r="AU377" s="253" t="s">
        <v>79</v>
      </c>
      <c r="AV377" s="14" t="s">
        <v>79</v>
      </c>
      <c r="AW377" s="14" t="s">
        <v>32</v>
      </c>
      <c r="AX377" s="14" t="s">
        <v>70</v>
      </c>
      <c r="AY377" s="253" t="s">
        <v>143</v>
      </c>
    </row>
    <row r="378" s="14" customFormat="1">
      <c r="A378" s="14"/>
      <c r="B378" s="243"/>
      <c r="C378" s="244"/>
      <c r="D378" s="234" t="s">
        <v>157</v>
      </c>
      <c r="E378" s="245" t="s">
        <v>19</v>
      </c>
      <c r="F378" s="246" t="s">
        <v>637</v>
      </c>
      <c r="G378" s="244"/>
      <c r="H378" s="247">
        <v>0.56999999999999995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157</v>
      </c>
      <c r="AU378" s="253" t="s">
        <v>79</v>
      </c>
      <c r="AV378" s="14" t="s">
        <v>79</v>
      </c>
      <c r="AW378" s="14" t="s">
        <v>32</v>
      </c>
      <c r="AX378" s="14" t="s">
        <v>70</v>
      </c>
      <c r="AY378" s="253" t="s">
        <v>143</v>
      </c>
    </row>
    <row r="379" s="14" customFormat="1">
      <c r="A379" s="14"/>
      <c r="B379" s="243"/>
      <c r="C379" s="244"/>
      <c r="D379" s="234" t="s">
        <v>157</v>
      </c>
      <c r="E379" s="245" t="s">
        <v>19</v>
      </c>
      <c r="F379" s="246" t="s">
        <v>638</v>
      </c>
      <c r="G379" s="244"/>
      <c r="H379" s="247">
        <v>10.359999999999999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157</v>
      </c>
      <c r="AU379" s="253" t="s">
        <v>79</v>
      </c>
      <c r="AV379" s="14" t="s">
        <v>79</v>
      </c>
      <c r="AW379" s="14" t="s">
        <v>32</v>
      </c>
      <c r="AX379" s="14" t="s">
        <v>70</v>
      </c>
      <c r="AY379" s="253" t="s">
        <v>143</v>
      </c>
    </row>
    <row r="380" s="15" customFormat="1">
      <c r="A380" s="15"/>
      <c r="B380" s="264"/>
      <c r="C380" s="265"/>
      <c r="D380" s="234" t="s">
        <v>157</v>
      </c>
      <c r="E380" s="266" t="s">
        <v>19</v>
      </c>
      <c r="F380" s="267" t="s">
        <v>190</v>
      </c>
      <c r="G380" s="265"/>
      <c r="H380" s="268">
        <v>36.030999999999999</v>
      </c>
      <c r="I380" s="269"/>
      <c r="J380" s="265"/>
      <c r="K380" s="265"/>
      <c r="L380" s="270"/>
      <c r="M380" s="271"/>
      <c r="N380" s="272"/>
      <c r="O380" s="272"/>
      <c r="P380" s="272"/>
      <c r="Q380" s="272"/>
      <c r="R380" s="272"/>
      <c r="S380" s="272"/>
      <c r="T380" s="27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4" t="s">
        <v>157</v>
      </c>
      <c r="AU380" s="274" t="s">
        <v>79</v>
      </c>
      <c r="AV380" s="15" t="s">
        <v>153</v>
      </c>
      <c r="AW380" s="15" t="s">
        <v>32</v>
      </c>
      <c r="AX380" s="15" t="s">
        <v>77</v>
      </c>
      <c r="AY380" s="274" t="s">
        <v>143</v>
      </c>
    </row>
    <row r="381" s="2" customFormat="1" ht="37.8" customHeight="1">
      <c r="A381" s="40"/>
      <c r="B381" s="41"/>
      <c r="C381" s="214" t="s">
        <v>639</v>
      </c>
      <c r="D381" s="214" t="s">
        <v>148</v>
      </c>
      <c r="E381" s="215" t="s">
        <v>640</v>
      </c>
      <c r="F381" s="216" t="s">
        <v>641</v>
      </c>
      <c r="G381" s="217" t="s">
        <v>172</v>
      </c>
      <c r="H381" s="218">
        <v>36.030999999999999</v>
      </c>
      <c r="I381" s="219"/>
      <c r="J381" s="220">
        <f>ROUND(I381*H381,2)</f>
        <v>0</v>
      </c>
      <c r="K381" s="216" t="s">
        <v>152</v>
      </c>
      <c r="L381" s="46"/>
      <c r="M381" s="221" t="s">
        <v>19</v>
      </c>
      <c r="N381" s="222" t="s">
        <v>41</v>
      </c>
      <c r="O381" s="86"/>
      <c r="P381" s="223">
        <f>O381*H381</f>
        <v>0</v>
      </c>
      <c r="Q381" s="223">
        <v>0.00029</v>
      </c>
      <c r="R381" s="223">
        <f>Q381*H381</f>
        <v>0.01044899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257</v>
      </c>
      <c r="AT381" s="225" t="s">
        <v>148</v>
      </c>
      <c r="AU381" s="225" t="s">
        <v>79</v>
      </c>
      <c r="AY381" s="19" t="s">
        <v>143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77</v>
      </c>
      <c r="BK381" s="226">
        <f>ROUND(I381*H381,2)</f>
        <v>0</v>
      </c>
      <c r="BL381" s="19" t="s">
        <v>257</v>
      </c>
      <c r="BM381" s="225" t="s">
        <v>642</v>
      </c>
    </row>
    <row r="382" s="2" customFormat="1">
      <c r="A382" s="40"/>
      <c r="B382" s="41"/>
      <c r="C382" s="42"/>
      <c r="D382" s="227" t="s">
        <v>155</v>
      </c>
      <c r="E382" s="42"/>
      <c r="F382" s="228" t="s">
        <v>643</v>
      </c>
      <c r="G382" s="42"/>
      <c r="H382" s="42"/>
      <c r="I382" s="229"/>
      <c r="J382" s="42"/>
      <c r="K382" s="42"/>
      <c r="L382" s="46"/>
      <c r="M382" s="276"/>
      <c r="N382" s="277"/>
      <c r="O382" s="278"/>
      <c r="P382" s="278"/>
      <c r="Q382" s="278"/>
      <c r="R382" s="278"/>
      <c r="S382" s="278"/>
      <c r="T382" s="279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155</v>
      </c>
      <c r="AU382" s="19" t="s">
        <v>79</v>
      </c>
    </row>
    <row r="383" s="2" customFormat="1" ht="6.96" customHeight="1">
      <c r="A383" s="40"/>
      <c r="B383" s="61"/>
      <c r="C383" s="62"/>
      <c r="D383" s="62"/>
      <c r="E383" s="62"/>
      <c r="F383" s="62"/>
      <c r="G383" s="62"/>
      <c r="H383" s="62"/>
      <c r="I383" s="62"/>
      <c r="J383" s="62"/>
      <c r="K383" s="62"/>
      <c r="L383" s="46"/>
      <c r="M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</row>
  </sheetData>
  <sheetProtection sheet="1" autoFilter="0" formatColumns="0" formatRows="0" objects="1" scenarios="1" spinCount="100000" saltValue="BhDE6trX37ugoLDPKKUfqX4H0+h4+vXTUQUMNqP+rIproik8ilPRra2WdWU2xQmCJdCd+8twV2+QF8fljmkSAw==" hashValue="c5qZKGe3Bgk2uIP1K/xDR7T7+bGSGiwkEhvZwaBGSmNB05ahseXMSXiGVWxM3b50oEFRlY7y//QBJW8B2tnqpg==" algorithmName="SHA-512" password="CC35"/>
  <autoFilter ref="C106:K3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5:H95"/>
    <mergeCell ref="E97:H97"/>
    <mergeCell ref="E99:H99"/>
    <mergeCell ref="L2:V2"/>
  </mergeCells>
  <hyperlinks>
    <hyperlink ref="F112" r:id="rId1" display="https://podminky.urs.cz/item/CS_URS_2024_01/317121101"/>
    <hyperlink ref="F117" r:id="rId2" display="https://podminky.urs.cz/item/CS_URS_2024_01/317998131"/>
    <hyperlink ref="F119" r:id="rId3" display="https://podminky.urs.cz/item/CS_URS_2024_01/340271025"/>
    <hyperlink ref="F125" r:id="rId4" display="https://podminky.urs.cz/item/CS_URS_2024_01/612135101"/>
    <hyperlink ref="F132" r:id="rId5" display="https://podminky.urs.cz/item/CS_URS_2024_01/612321121"/>
    <hyperlink ref="F140" r:id="rId6" display="https://podminky.urs.cz/item/CS_URS_2024_01/612321191"/>
    <hyperlink ref="F142" r:id="rId7" display="https://podminky.urs.cz/item/CS_URS_2024_01/612321131"/>
    <hyperlink ref="F148" r:id="rId8" display="https://podminky.urs.cz/item/CS_URS_2024_01/612325302"/>
    <hyperlink ref="F152" r:id="rId9" display="https://podminky.urs.cz/item/CS_URS_2024_01/619995001"/>
    <hyperlink ref="F156" r:id="rId10" display="https://podminky.urs.cz/item/CS_URS_2024_01/622143003"/>
    <hyperlink ref="F163" r:id="rId11" display="https://podminky.urs.cz/item/CS_URS_2024_01/632450134"/>
    <hyperlink ref="F169" r:id="rId12" display="https://podminky.urs.cz/item/CS_URS_2024_01/642944121"/>
    <hyperlink ref="F176" r:id="rId13" display="https://podminky.urs.cz/item/CS_URS_2024_01/949101111"/>
    <hyperlink ref="F179" r:id="rId14" display="https://podminky.urs.cz/item/CS_URS_2024_01/952901111"/>
    <hyperlink ref="F183" r:id="rId15" display="https://podminky.urs.cz/item/CS_URS_2024_01/965042141"/>
    <hyperlink ref="F188" r:id="rId16" display="https://podminky.urs.cz/item/CS_URS_2024_01/965081213"/>
    <hyperlink ref="F193" r:id="rId17" display="https://podminky.urs.cz/item/CS_URS_2024_01/967031132"/>
    <hyperlink ref="F197" r:id="rId18" display="https://podminky.urs.cz/item/CS_URS_2024_01/968072455"/>
    <hyperlink ref="F202" r:id="rId19" display="https://podminky.urs.cz/item/CS_URS_2024_01/971033651"/>
    <hyperlink ref="F209" r:id="rId20" display="https://podminky.urs.cz/item/CS_URS_2024_01/978013191"/>
    <hyperlink ref="F217" r:id="rId21" display="https://podminky.urs.cz/item/CS_URS_2024_01/978059541"/>
    <hyperlink ref="F225" r:id="rId22" display="https://podminky.urs.cz/item/CS_URS_2024_01/997013211"/>
    <hyperlink ref="F227" r:id="rId23" display="https://podminky.urs.cz/item/CS_URS_2024_01/997013501"/>
    <hyperlink ref="F229" r:id="rId24" display="https://podminky.urs.cz/item/CS_URS_2024_01/997013509"/>
    <hyperlink ref="F233" r:id="rId25" display="https://podminky.urs.cz/item/CS_URS_2024_01/997013631"/>
    <hyperlink ref="F236" r:id="rId26" display="https://podminky.urs.cz/item/CS_URS_2024_01/998018001"/>
    <hyperlink ref="F242" r:id="rId27" display="https://podminky.urs.cz/item/CS_URS_2024_01/763111335"/>
    <hyperlink ref="F246" r:id="rId28" display="https://podminky.urs.cz/item/CS_URS_2024_01/763131451"/>
    <hyperlink ref="F251" r:id="rId29" display="https://podminky.urs.cz/item/CS_URS_2024_01/763131751"/>
    <hyperlink ref="F255" r:id="rId30" display="https://podminky.urs.cz/item/CS_URS_2024_01/763164541"/>
    <hyperlink ref="F259" r:id="rId31" display="https://podminky.urs.cz/item/CS_URS_2024_01/763411111"/>
    <hyperlink ref="F262" r:id="rId32" display="https://podminky.urs.cz/item/CS_URS_2024_01/998763331"/>
    <hyperlink ref="F265" r:id="rId33" display="https://podminky.urs.cz/item/CS_URS_2024_01/766660001"/>
    <hyperlink ref="F269" r:id="rId34" display="https://podminky.urs.cz/item/CS_URS_2024_01/766660729"/>
    <hyperlink ref="F272" r:id="rId35" display="https://podminky.urs.cz/item/CS_URS_2024_01/766660730"/>
    <hyperlink ref="F275" r:id="rId36" display="https://podminky.urs.cz/item/CS_URS_2024_01/766695212"/>
    <hyperlink ref="F279" r:id="rId37" display="https://podminky.urs.cz/item/CS_URS_2024_01/766491851"/>
    <hyperlink ref="F281" r:id="rId38" display="https://podminky.urs.cz/item/CS_URS_2024_01/766691914"/>
    <hyperlink ref="F283" r:id="rId39" display="https://podminky.urs.cz/item/CS_URS_2024_01/998766121"/>
    <hyperlink ref="F286" r:id="rId40" display="https://podminky.urs.cz/item/CS_URS_2024_01/771121011"/>
    <hyperlink ref="F291" r:id="rId41" display="https://podminky.urs.cz/item/CS_URS_2024_01/771151012"/>
    <hyperlink ref="F293" r:id="rId42" display="https://podminky.urs.cz/item/CS_URS_2024_01/771574416"/>
    <hyperlink ref="F297" r:id="rId43" display="https://podminky.urs.cz/item/CS_URS_2024_01/771591112"/>
    <hyperlink ref="F299" r:id="rId44" display="https://podminky.urs.cz/item/CS_URS_2024_01/771591115"/>
    <hyperlink ref="F306" r:id="rId45" display="https://podminky.urs.cz/item/CS_URS_2024_01/998771121"/>
    <hyperlink ref="F309" r:id="rId46" display="https://podminky.urs.cz/item/CS_URS_2024_01/781121011"/>
    <hyperlink ref="F316" r:id="rId47" display="https://podminky.urs.cz/item/CS_URS_2024_01/781472216"/>
    <hyperlink ref="F320" r:id="rId48" display="https://podminky.urs.cz/item/CS_URS_2024_01/781131112"/>
    <hyperlink ref="F328" r:id="rId49" display="https://podminky.urs.cz/item/CS_URS_2024_01/781131241"/>
    <hyperlink ref="F331" r:id="rId50" display="https://podminky.urs.cz/item/CS_URS_2024_01/781131264"/>
    <hyperlink ref="F338" r:id="rId51" display="https://podminky.urs.cz/item/CS_URS_2024_01/781161021"/>
    <hyperlink ref="F347" r:id="rId52" display="https://podminky.urs.cz/item/CS_URS_2024_01/781492211"/>
    <hyperlink ref="F352" r:id="rId53" display="https://podminky.urs.cz/item/CS_URS_2024_01/781495115"/>
    <hyperlink ref="F355" r:id="rId54" display="https://podminky.urs.cz/item/CS_URS_2024_01/998781121"/>
    <hyperlink ref="F358" r:id="rId55" display="https://podminky.urs.cz/item/CS_URS_2024_01/783301313"/>
    <hyperlink ref="F362" r:id="rId56" display="https://podminky.urs.cz/item/CS_URS_2024_01/783314201"/>
    <hyperlink ref="F366" r:id="rId57" display="https://podminky.urs.cz/item/CS_URS_2024_01/783317101"/>
    <hyperlink ref="F371" r:id="rId58" display="https://podminky.urs.cz/item/CS_URS_2024_01/784171101"/>
    <hyperlink ref="F375" r:id="rId59" display="https://podminky.urs.cz/item/CS_URS_2024_01/784181101"/>
    <hyperlink ref="F382" r:id="rId60" display="https://podminky.urs.cz/item/CS_URS_2024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Správa a údržba silnic, Křečkovská 241/17, Vyškov</v>
      </c>
      <c r="F7" s="144"/>
      <c r="G7" s="144"/>
      <c r="H7" s="144"/>
      <c r="L7" s="22"/>
    </row>
    <row r="8" s="1" customFormat="1" ht="12" customHeight="1">
      <c r="B8" s="22"/>
      <c r="D8" s="144" t="s">
        <v>98</v>
      </c>
      <c r="L8" s="22"/>
    </row>
    <row r="9" s="2" customFormat="1" ht="16.5" customHeight="1">
      <c r="A9" s="40"/>
      <c r="B9" s="46"/>
      <c r="C9" s="40"/>
      <c r="D9" s="40"/>
      <c r="E9" s="145" t="s">
        <v>99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644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20. 4. 2024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ROUND((SUM(BE92:BE199)),  2)</f>
        <v>0</v>
      </c>
      <c r="G35" s="40"/>
      <c r="H35" s="40"/>
      <c r="I35" s="159">
        <v>0.20999999999999999</v>
      </c>
      <c r="J35" s="158">
        <f>ROUND(((SUM(BE92:BE199))*I35),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ROUND((SUM(BF92:BF199)),  2)</f>
        <v>0</v>
      </c>
      <c r="G36" s="40"/>
      <c r="H36" s="40"/>
      <c r="I36" s="159">
        <v>0.12</v>
      </c>
      <c r="J36" s="158">
        <f>ROUND(((SUM(BF92:BF199))*I36),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ROUND((SUM(BG92:BG199)),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ROUND((SUM(BH92:BH199)),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ROUND((SUM(BI92:BI199)),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Správa a údržba silnic, Křečkovská 241/17, Vyškov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012 - ZTI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20. 4. 2024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a údržba silnic Jihomoravského kraje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645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118</v>
      </c>
      <c r="E66" s="184"/>
      <c r="F66" s="184"/>
      <c r="G66" s="184"/>
      <c r="H66" s="184"/>
      <c r="I66" s="184"/>
      <c r="J66" s="185">
        <f>J99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120</v>
      </c>
      <c r="E67" s="179"/>
      <c r="F67" s="179"/>
      <c r="G67" s="179"/>
      <c r="H67" s="179"/>
      <c r="I67" s="179"/>
      <c r="J67" s="180">
        <f>J110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646</v>
      </c>
      <c r="E68" s="184"/>
      <c r="F68" s="184"/>
      <c r="G68" s="184"/>
      <c r="H68" s="184"/>
      <c r="I68" s="184"/>
      <c r="J68" s="185">
        <f>J111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647</v>
      </c>
      <c r="E69" s="184"/>
      <c r="F69" s="184"/>
      <c r="G69" s="184"/>
      <c r="H69" s="184"/>
      <c r="I69" s="184"/>
      <c r="J69" s="185">
        <f>J155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648</v>
      </c>
      <c r="E70" s="184"/>
      <c r="F70" s="184"/>
      <c r="G70" s="184"/>
      <c r="H70" s="184"/>
      <c r="I70" s="184"/>
      <c r="J70" s="185">
        <f>J172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Správa a údržba silnic, Křečkovská 241/17, Vyškov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98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99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100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012 - ZTI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 xml:space="preserve"> </v>
      </c>
      <c r="G86" s="42"/>
      <c r="H86" s="42"/>
      <c r="I86" s="34" t="s">
        <v>23</v>
      </c>
      <c r="J86" s="74" t="str">
        <f>IF(J14="","",J14)</f>
        <v>20. 4. 2024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Správa a údržba silnic Jihomoravského kraje</v>
      </c>
      <c r="G88" s="42"/>
      <c r="H88" s="42"/>
      <c r="I88" s="34" t="s">
        <v>31</v>
      </c>
      <c r="J88" s="38" t="str">
        <f>E23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33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129</v>
      </c>
      <c r="D91" s="190" t="s">
        <v>55</v>
      </c>
      <c r="E91" s="190" t="s">
        <v>51</v>
      </c>
      <c r="F91" s="190" t="s">
        <v>52</v>
      </c>
      <c r="G91" s="190" t="s">
        <v>130</v>
      </c>
      <c r="H91" s="190" t="s">
        <v>131</v>
      </c>
      <c r="I91" s="190" t="s">
        <v>132</v>
      </c>
      <c r="J91" s="190" t="s">
        <v>104</v>
      </c>
      <c r="K91" s="191" t="s">
        <v>133</v>
      </c>
      <c r="L91" s="192"/>
      <c r="M91" s="94" t="s">
        <v>19</v>
      </c>
      <c r="N91" s="95" t="s">
        <v>40</v>
      </c>
      <c r="O91" s="95" t="s">
        <v>134</v>
      </c>
      <c r="P91" s="95" t="s">
        <v>135</v>
      </c>
      <c r="Q91" s="95" t="s">
        <v>136</v>
      </c>
      <c r="R91" s="95" t="s">
        <v>137</v>
      </c>
      <c r="S91" s="95" t="s">
        <v>138</v>
      </c>
      <c r="T91" s="96" t="s">
        <v>139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140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P93+P110</f>
        <v>0</v>
      </c>
      <c r="Q92" s="98"/>
      <c r="R92" s="195">
        <f>R93+R110</f>
        <v>0.18853400000000004</v>
      </c>
      <c r="S92" s="98"/>
      <c r="T92" s="196">
        <f>T93+T110</f>
        <v>0.83850000000000002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69</v>
      </c>
      <c r="AU92" s="19" t="s">
        <v>105</v>
      </c>
      <c r="BK92" s="197">
        <f>BK93+BK110</f>
        <v>0</v>
      </c>
    </row>
    <row r="93" s="12" customFormat="1" ht="25.92" customHeight="1">
      <c r="A93" s="12"/>
      <c r="B93" s="198"/>
      <c r="C93" s="199"/>
      <c r="D93" s="200" t="s">
        <v>69</v>
      </c>
      <c r="E93" s="201" t="s">
        <v>141</v>
      </c>
      <c r="F93" s="201" t="s">
        <v>142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P94+P99</f>
        <v>0</v>
      </c>
      <c r="Q93" s="206"/>
      <c r="R93" s="207">
        <f>R94+R99</f>
        <v>0</v>
      </c>
      <c r="S93" s="206"/>
      <c r="T93" s="208">
        <f>T94+T99</f>
        <v>0.58999999999999997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77</v>
      </c>
      <c r="AT93" s="210" t="s">
        <v>69</v>
      </c>
      <c r="AU93" s="210" t="s">
        <v>70</v>
      </c>
      <c r="AY93" s="209" t="s">
        <v>143</v>
      </c>
      <c r="BK93" s="211">
        <f>BK94+BK99</f>
        <v>0</v>
      </c>
    </row>
    <row r="94" s="12" customFormat="1" ht="22.8" customHeight="1">
      <c r="A94" s="12"/>
      <c r="B94" s="198"/>
      <c r="C94" s="199"/>
      <c r="D94" s="200" t="s">
        <v>69</v>
      </c>
      <c r="E94" s="212" t="s">
        <v>301</v>
      </c>
      <c r="F94" s="212" t="s">
        <v>302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SUM(P95:P98)</f>
        <v>0</v>
      </c>
      <c r="Q94" s="206"/>
      <c r="R94" s="207">
        <f>SUM(R95:R98)</f>
        <v>0</v>
      </c>
      <c r="S94" s="206"/>
      <c r="T94" s="208">
        <f>SUM(T95:T98)</f>
        <v>0.58999999999999997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77</v>
      </c>
      <c r="AT94" s="210" t="s">
        <v>69</v>
      </c>
      <c r="AU94" s="210" t="s">
        <v>77</v>
      </c>
      <c r="AY94" s="209" t="s">
        <v>143</v>
      </c>
      <c r="BK94" s="211">
        <f>SUM(BK95:BK98)</f>
        <v>0</v>
      </c>
    </row>
    <row r="95" s="2" customFormat="1" ht="37.8" customHeight="1">
      <c r="A95" s="40"/>
      <c r="B95" s="41"/>
      <c r="C95" s="214" t="s">
        <v>77</v>
      </c>
      <c r="D95" s="214" t="s">
        <v>148</v>
      </c>
      <c r="E95" s="215" t="s">
        <v>649</v>
      </c>
      <c r="F95" s="216" t="s">
        <v>650</v>
      </c>
      <c r="G95" s="217" t="s">
        <v>167</v>
      </c>
      <c r="H95" s="218">
        <v>30</v>
      </c>
      <c r="I95" s="219"/>
      <c r="J95" s="220">
        <f>ROUND(I95*H95,2)</f>
        <v>0</v>
      </c>
      <c r="K95" s="216" t="s">
        <v>152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0.017999999999999999</v>
      </c>
      <c r="T95" s="224">
        <f>S95*H95</f>
        <v>0.53999999999999992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153</v>
      </c>
      <c r="AT95" s="225" t="s">
        <v>148</v>
      </c>
      <c r="AU95" s="225" t="s">
        <v>79</v>
      </c>
      <c r="AY95" s="19" t="s">
        <v>143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77</v>
      </c>
      <c r="BK95" s="226">
        <f>ROUND(I95*H95,2)</f>
        <v>0</v>
      </c>
      <c r="BL95" s="19" t="s">
        <v>153</v>
      </c>
      <c r="BM95" s="225" t="s">
        <v>651</v>
      </c>
    </row>
    <row r="96" s="2" customFormat="1">
      <c r="A96" s="40"/>
      <c r="B96" s="41"/>
      <c r="C96" s="42"/>
      <c r="D96" s="227" t="s">
        <v>155</v>
      </c>
      <c r="E96" s="42"/>
      <c r="F96" s="228" t="s">
        <v>652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155</v>
      </c>
      <c r="AU96" s="19" t="s">
        <v>79</v>
      </c>
    </row>
    <row r="97" s="2" customFormat="1" ht="37.8" customHeight="1">
      <c r="A97" s="40"/>
      <c r="B97" s="41"/>
      <c r="C97" s="214" t="s">
        <v>79</v>
      </c>
      <c r="D97" s="214" t="s">
        <v>148</v>
      </c>
      <c r="E97" s="215" t="s">
        <v>653</v>
      </c>
      <c r="F97" s="216" t="s">
        <v>654</v>
      </c>
      <c r="G97" s="217" t="s">
        <v>151</v>
      </c>
      <c r="H97" s="218">
        <v>2</v>
      </c>
      <c r="I97" s="219"/>
      <c r="J97" s="220">
        <f>ROUND(I97*H97,2)</f>
        <v>0</v>
      </c>
      <c r="K97" s="216" t="s">
        <v>152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0.025000000000000001</v>
      </c>
      <c r="T97" s="224">
        <f>S97*H97</f>
        <v>0.050000000000000003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243</v>
      </c>
      <c r="AT97" s="225" t="s">
        <v>148</v>
      </c>
      <c r="AU97" s="225" t="s">
        <v>79</v>
      </c>
      <c r="AY97" s="19" t="s">
        <v>143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77</v>
      </c>
      <c r="BK97" s="226">
        <f>ROUND(I97*H97,2)</f>
        <v>0</v>
      </c>
      <c r="BL97" s="19" t="s">
        <v>243</v>
      </c>
      <c r="BM97" s="225" t="s">
        <v>655</v>
      </c>
    </row>
    <row r="98" s="2" customFormat="1">
      <c r="A98" s="40"/>
      <c r="B98" s="41"/>
      <c r="C98" s="42"/>
      <c r="D98" s="227" t="s">
        <v>155</v>
      </c>
      <c r="E98" s="42"/>
      <c r="F98" s="228" t="s">
        <v>656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155</v>
      </c>
      <c r="AU98" s="19" t="s">
        <v>79</v>
      </c>
    </row>
    <row r="99" s="12" customFormat="1" ht="22.8" customHeight="1">
      <c r="A99" s="12"/>
      <c r="B99" s="198"/>
      <c r="C99" s="199"/>
      <c r="D99" s="200" t="s">
        <v>69</v>
      </c>
      <c r="E99" s="212" t="s">
        <v>331</v>
      </c>
      <c r="F99" s="212" t="s">
        <v>332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SUM(P100:P109)</f>
        <v>0</v>
      </c>
      <c r="Q99" s="206"/>
      <c r="R99" s="207">
        <f>SUM(R100:R109)</f>
        <v>0</v>
      </c>
      <c r="S99" s="206"/>
      <c r="T99" s="208">
        <f>SUM(T100:T109)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77</v>
      </c>
      <c r="AT99" s="210" t="s">
        <v>69</v>
      </c>
      <c r="AU99" s="210" t="s">
        <v>77</v>
      </c>
      <c r="AY99" s="209" t="s">
        <v>143</v>
      </c>
      <c r="BK99" s="211">
        <f>SUM(BK100:BK109)</f>
        <v>0</v>
      </c>
    </row>
    <row r="100" s="2" customFormat="1" ht="37.8" customHeight="1">
      <c r="A100" s="40"/>
      <c r="B100" s="41"/>
      <c r="C100" s="214" t="s">
        <v>144</v>
      </c>
      <c r="D100" s="214" t="s">
        <v>148</v>
      </c>
      <c r="E100" s="215" t="s">
        <v>334</v>
      </c>
      <c r="F100" s="216" t="s">
        <v>335</v>
      </c>
      <c r="G100" s="217" t="s">
        <v>336</v>
      </c>
      <c r="H100" s="218">
        <v>0.78900000000000003</v>
      </c>
      <c r="I100" s="219"/>
      <c r="J100" s="220">
        <f>ROUND(I100*H100,2)</f>
        <v>0</v>
      </c>
      <c r="K100" s="216" t="s">
        <v>152</v>
      </c>
      <c r="L100" s="46"/>
      <c r="M100" s="221" t="s">
        <v>19</v>
      </c>
      <c r="N100" s="222" t="s">
        <v>41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153</v>
      </c>
      <c r="AT100" s="225" t="s">
        <v>148</v>
      </c>
      <c r="AU100" s="225" t="s">
        <v>79</v>
      </c>
      <c r="AY100" s="19" t="s">
        <v>143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77</v>
      </c>
      <c r="BK100" s="226">
        <f>ROUND(I100*H100,2)</f>
        <v>0</v>
      </c>
      <c r="BL100" s="19" t="s">
        <v>153</v>
      </c>
      <c r="BM100" s="225" t="s">
        <v>657</v>
      </c>
    </row>
    <row r="101" s="2" customFormat="1">
      <c r="A101" s="40"/>
      <c r="B101" s="41"/>
      <c r="C101" s="42"/>
      <c r="D101" s="227" t="s">
        <v>155</v>
      </c>
      <c r="E101" s="42"/>
      <c r="F101" s="228" t="s">
        <v>338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155</v>
      </c>
      <c r="AU101" s="19" t="s">
        <v>79</v>
      </c>
    </row>
    <row r="102" s="2" customFormat="1" ht="33" customHeight="1">
      <c r="A102" s="40"/>
      <c r="B102" s="41"/>
      <c r="C102" s="214" t="s">
        <v>153</v>
      </c>
      <c r="D102" s="214" t="s">
        <v>148</v>
      </c>
      <c r="E102" s="215" t="s">
        <v>340</v>
      </c>
      <c r="F102" s="216" t="s">
        <v>341</v>
      </c>
      <c r="G102" s="217" t="s">
        <v>336</v>
      </c>
      <c r="H102" s="218">
        <v>0.78900000000000003</v>
      </c>
      <c r="I102" s="219"/>
      <c r="J102" s="220">
        <f>ROUND(I102*H102,2)</f>
        <v>0</v>
      </c>
      <c r="K102" s="216" t="s">
        <v>152</v>
      </c>
      <c r="L102" s="46"/>
      <c r="M102" s="221" t="s">
        <v>19</v>
      </c>
      <c r="N102" s="222" t="s">
        <v>41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148</v>
      </c>
      <c r="AU102" s="225" t="s">
        <v>79</v>
      </c>
      <c r="AY102" s="19" t="s">
        <v>143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77</v>
      </c>
      <c r="BK102" s="226">
        <f>ROUND(I102*H102,2)</f>
        <v>0</v>
      </c>
      <c r="BL102" s="19" t="s">
        <v>153</v>
      </c>
      <c r="BM102" s="225" t="s">
        <v>658</v>
      </c>
    </row>
    <row r="103" s="2" customFormat="1">
      <c r="A103" s="40"/>
      <c r="B103" s="41"/>
      <c r="C103" s="42"/>
      <c r="D103" s="227" t="s">
        <v>155</v>
      </c>
      <c r="E103" s="42"/>
      <c r="F103" s="228" t="s">
        <v>343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155</v>
      </c>
      <c r="AU103" s="19" t="s">
        <v>79</v>
      </c>
    </row>
    <row r="104" s="2" customFormat="1" ht="44.25" customHeight="1">
      <c r="A104" s="40"/>
      <c r="B104" s="41"/>
      <c r="C104" s="214" t="s">
        <v>181</v>
      </c>
      <c r="D104" s="214" t="s">
        <v>148</v>
      </c>
      <c r="E104" s="215" t="s">
        <v>345</v>
      </c>
      <c r="F104" s="216" t="s">
        <v>346</v>
      </c>
      <c r="G104" s="217" t="s">
        <v>336</v>
      </c>
      <c r="H104" s="218">
        <v>7.101</v>
      </c>
      <c r="I104" s="219"/>
      <c r="J104" s="220">
        <f>ROUND(I104*H104,2)</f>
        <v>0</v>
      </c>
      <c r="K104" s="216" t="s">
        <v>152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153</v>
      </c>
      <c r="AT104" s="225" t="s">
        <v>148</v>
      </c>
      <c r="AU104" s="225" t="s">
        <v>79</v>
      </c>
      <c r="AY104" s="19" t="s">
        <v>143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77</v>
      </c>
      <c r="BK104" s="226">
        <f>ROUND(I104*H104,2)</f>
        <v>0</v>
      </c>
      <c r="BL104" s="19" t="s">
        <v>153</v>
      </c>
      <c r="BM104" s="225" t="s">
        <v>659</v>
      </c>
    </row>
    <row r="105" s="2" customFormat="1">
      <c r="A105" s="40"/>
      <c r="B105" s="41"/>
      <c r="C105" s="42"/>
      <c r="D105" s="227" t="s">
        <v>155</v>
      </c>
      <c r="E105" s="42"/>
      <c r="F105" s="228" t="s">
        <v>348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155</v>
      </c>
      <c r="AU105" s="19" t="s">
        <v>79</v>
      </c>
    </row>
    <row r="106" s="2" customFormat="1">
      <c r="A106" s="40"/>
      <c r="B106" s="41"/>
      <c r="C106" s="42"/>
      <c r="D106" s="234" t="s">
        <v>349</v>
      </c>
      <c r="E106" s="42"/>
      <c r="F106" s="275" t="s">
        <v>350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349</v>
      </c>
      <c r="AU106" s="19" t="s">
        <v>79</v>
      </c>
    </row>
    <row r="107" s="14" customFormat="1">
      <c r="A107" s="14"/>
      <c r="B107" s="243"/>
      <c r="C107" s="244"/>
      <c r="D107" s="234" t="s">
        <v>157</v>
      </c>
      <c r="E107" s="244"/>
      <c r="F107" s="246" t="s">
        <v>660</v>
      </c>
      <c r="G107" s="244"/>
      <c r="H107" s="247">
        <v>7.101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157</v>
      </c>
      <c r="AU107" s="253" t="s">
        <v>79</v>
      </c>
      <c r="AV107" s="14" t="s">
        <v>79</v>
      </c>
      <c r="AW107" s="14" t="s">
        <v>4</v>
      </c>
      <c r="AX107" s="14" t="s">
        <v>77</v>
      </c>
      <c r="AY107" s="253" t="s">
        <v>143</v>
      </c>
    </row>
    <row r="108" s="2" customFormat="1" ht="44.25" customHeight="1">
      <c r="A108" s="40"/>
      <c r="B108" s="41"/>
      <c r="C108" s="214" t="s">
        <v>177</v>
      </c>
      <c r="D108" s="214" t="s">
        <v>148</v>
      </c>
      <c r="E108" s="215" t="s">
        <v>353</v>
      </c>
      <c r="F108" s="216" t="s">
        <v>354</v>
      </c>
      <c r="G108" s="217" t="s">
        <v>336</v>
      </c>
      <c r="H108" s="218">
        <v>0.78900000000000003</v>
      </c>
      <c r="I108" s="219"/>
      <c r="J108" s="220">
        <f>ROUND(I108*H108,2)</f>
        <v>0</v>
      </c>
      <c r="K108" s="216" t="s">
        <v>152</v>
      </c>
      <c r="L108" s="46"/>
      <c r="M108" s="221" t="s">
        <v>19</v>
      </c>
      <c r="N108" s="222" t="s">
        <v>41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153</v>
      </c>
      <c r="AT108" s="225" t="s">
        <v>148</v>
      </c>
      <c r="AU108" s="225" t="s">
        <v>79</v>
      </c>
      <c r="AY108" s="19" t="s">
        <v>143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77</v>
      </c>
      <c r="BK108" s="226">
        <f>ROUND(I108*H108,2)</f>
        <v>0</v>
      </c>
      <c r="BL108" s="19" t="s">
        <v>153</v>
      </c>
      <c r="BM108" s="225" t="s">
        <v>661</v>
      </c>
    </row>
    <row r="109" s="2" customFormat="1">
      <c r="A109" s="40"/>
      <c r="B109" s="41"/>
      <c r="C109" s="42"/>
      <c r="D109" s="227" t="s">
        <v>155</v>
      </c>
      <c r="E109" s="42"/>
      <c r="F109" s="228" t="s">
        <v>356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155</v>
      </c>
      <c r="AU109" s="19" t="s">
        <v>79</v>
      </c>
    </row>
    <row r="110" s="12" customFormat="1" ht="25.92" customHeight="1">
      <c r="A110" s="12"/>
      <c r="B110" s="198"/>
      <c r="C110" s="199"/>
      <c r="D110" s="200" t="s">
        <v>69</v>
      </c>
      <c r="E110" s="201" t="s">
        <v>363</v>
      </c>
      <c r="F110" s="201" t="s">
        <v>364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P111+P155+P172</f>
        <v>0</v>
      </c>
      <c r="Q110" s="206"/>
      <c r="R110" s="207">
        <f>R111+R155+R172</f>
        <v>0.18853400000000004</v>
      </c>
      <c r="S110" s="206"/>
      <c r="T110" s="208">
        <f>T111+T155+T172</f>
        <v>0.2485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69</v>
      </c>
      <c r="AU110" s="210" t="s">
        <v>70</v>
      </c>
      <c r="AY110" s="209" t="s">
        <v>143</v>
      </c>
      <c r="BK110" s="211">
        <f>BK111+BK155+BK172</f>
        <v>0</v>
      </c>
    </row>
    <row r="111" s="12" customFormat="1" ht="22.8" customHeight="1">
      <c r="A111" s="12"/>
      <c r="B111" s="198"/>
      <c r="C111" s="199"/>
      <c r="D111" s="200" t="s">
        <v>69</v>
      </c>
      <c r="E111" s="212" t="s">
        <v>662</v>
      </c>
      <c r="F111" s="212" t="s">
        <v>663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SUM(P112:P154)</f>
        <v>0</v>
      </c>
      <c r="Q111" s="206"/>
      <c r="R111" s="207">
        <f>SUM(R112:R154)</f>
        <v>0.034224000000000004</v>
      </c>
      <c r="S111" s="206"/>
      <c r="T111" s="208">
        <f>SUM(T112:T154)</f>
        <v>0.041489999999999999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79</v>
      </c>
      <c r="AT111" s="210" t="s">
        <v>69</v>
      </c>
      <c r="AU111" s="210" t="s">
        <v>77</v>
      </c>
      <c r="AY111" s="209" t="s">
        <v>143</v>
      </c>
      <c r="BK111" s="211">
        <f>SUM(BK112:BK154)</f>
        <v>0</v>
      </c>
    </row>
    <row r="112" s="2" customFormat="1" ht="16.5" customHeight="1">
      <c r="A112" s="40"/>
      <c r="B112" s="41"/>
      <c r="C112" s="214" t="s">
        <v>200</v>
      </c>
      <c r="D112" s="214" t="s">
        <v>148</v>
      </c>
      <c r="E112" s="215" t="s">
        <v>664</v>
      </c>
      <c r="F112" s="216" t="s">
        <v>665</v>
      </c>
      <c r="G112" s="217" t="s">
        <v>167</v>
      </c>
      <c r="H112" s="218">
        <v>6</v>
      </c>
      <c r="I112" s="219"/>
      <c r="J112" s="220">
        <f>ROUND(I112*H112,2)</f>
        <v>0</v>
      </c>
      <c r="K112" s="216" t="s">
        <v>162</v>
      </c>
      <c r="L112" s="46"/>
      <c r="M112" s="221" t="s">
        <v>19</v>
      </c>
      <c r="N112" s="222" t="s">
        <v>41</v>
      </c>
      <c r="O112" s="86"/>
      <c r="P112" s="223">
        <f>O112*H112</f>
        <v>0</v>
      </c>
      <c r="Q112" s="223">
        <v>0.00048000000000000001</v>
      </c>
      <c r="R112" s="223">
        <f>Q112*H112</f>
        <v>0.0028800000000000002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257</v>
      </c>
      <c r="AT112" s="225" t="s">
        <v>148</v>
      </c>
      <c r="AU112" s="225" t="s">
        <v>79</v>
      </c>
      <c r="AY112" s="19" t="s">
        <v>143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77</v>
      </c>
      <c r="BK112" s="226">
        <f>ROUND(I112*H112,2)</f>
        <v>0</v>
      </c>
      <c r="BL112" s="19" t="s">
        <v>257</v>
      </c>
      <c r="BM112" s="225" t="s">
        <v>666</v>
      </c>
    </row>
    <row r="113" s="2" customFormat="1" ht="21.75" customHeight="1">
      <c r="A113" s="40"/>
      <c r="B113" s="41"/>
      <c r="C113" s="254" t="s">
        <v>163</v>
      </c>
      <c r="D113" s="254" t="s">
        <v>159</v>
      </c>
      <c r="E113" s="255" t="s">
        <v>667</v>
      </c>
      <c r="F113" s="256" t="s">
        <v>668</v>
      </c>
      <c r="G113" s="257" t="s">
        <v>167</v>
      </c>
      <c r="H113" s="258">
        <v>2</v>
      </c>
      <c r="I113" s="259"/>
      <c r="J113" s="260">
        <f>ROUND(I113*H113,2)</f>
        <v>0</v>
      </c>
      <c r="K113" s="256" t="s">
        <v>152</v>
      </c>
      <c r="L113" s="261"/>
      <c r="M113" s="262" t="s">
        <v>19</v>
      </c>
      <c r="N113" s="263" t="s">
        <v>41</v>
      </c>
      <c r="O113" s="86"/>
      <c r="P113" s="223">
        <f>O113*H113</f>
        <v>0</v>
      </c>
      <c r="Q113" s="223">
        <v>0.00029999999999999997</v>
      </c>
      <c r="R113" s="223">
        <f>Q113*H113</f>
        <v>0.00059999999999999995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367</v>
      </c>
      <c r="AT113" s="225" t="s">
        <v>159</v>
      </c>
      <c r="AU113" s="225" t="s">
        <v>79</v>
      </c>
      <c r="AY113" s="19" t="s">
        <v>143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257</v>
      </c>
      <c r="BM113" s="225" t="s">
        <v>669</v>
      </c>
    </row>
    <row r="114" s="2" customFormat="1" ht="21.75" customHeight="1">
      <c r="A114" s="40"/>
      <c r="B114" s="41"/>
      <c r="C114" s="254" t="s">
        <v>212</v>
      </c>
      <c r="D114" s="254" t="s">
        <v>159</v>
      </c>
      <c r="E114" s="255" t="s">
        <v>670</v>
      </c>
      <c r="F114" s="256" t="s">
        <v>671</v>
      </c>
      <c r="G114" s="257" t="s">
        <v>167</v>
      </c>
      <c r="H114" s="258">
        <v>0.5</v>
      </c>
      <c r="I114" s="259"/>
      <c r="J114" s="260">
        <f>ROUND(I114*H114,2)</f>
        <v>0</v>
      </c>
      <c r="K114" s="256" t="s">
        <v>152</v>
      </c>
      <c r="L114" s="261"/>
      <c r="M114" s="262" t="s">
        <v>19</v>
      </c>
      <c r="N114" s="263" t="s">
        <v>41</v>
      </c>
      <c r="O114" s="86"/>
      <c r="P114" s="223">
        <f>O114*H114</f>
        <v>0</v>
      </c>
      <c r="Q114" s="223">
        <v>0.00024000000000000001</v>
      </c>
      <c r="R114" s="223">
        <f>Q114*H114</f>
        <v>0.00012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367</v>
      </c>
      <c r="AT114" s="225" t="s">
        <v>159</v>
      </c>
      <c r="AU114" s="225" t="s">
        <v>79</v>
      </c>
      <c r="AY114" s="19" t="s">
        <v>143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77</v>
      </c>
      <c r="BK114" s="226">
        <f>ROUND(I114*H114,2)</f>
        <v>0</v>
      </c>
      <c r="BL114" s="19" t="s">
        <v>257</v>
      </c>
      <c r="BM114" s="225" t="s">
        <v>672</v>
      </c>
    </row>
    <row r="115" s="2" customFormat="1" ht="21.75" customHeight="1">
      <c r="A115" s="40"/>
      <c r="B115" s="41"/>
      <c r="C115" s="254" t="s">
        <v>218</v>
      </c>
      <c r="D115" s="254" t="s">
        <v>159</v>
      </c>
      <c r="E115" s="255" t="s">
        <v>673</v>
      </c>
      <c r="F115" s="256" t="s">
        <v>674</v>
      </c>
      <c r="G115" s="257" t="s">
        <v>167</v>
      </c>
      <c r="H115" s="258">
        <v>2</v>
      </c>
      <c r="I115" s="259"/>
      <c r="J115" s="260">
        <f>ROUND(I115*H115,2)</f>
        <v>0</v>
      </c>
      <c r="K115" s="256" t="s">
        <v>152</v>
      </c>
      <c r="L115" s="261"/>
      <c r="M115" s="262" t="s">
        <v>19</v>
      </c>
      <c r="N115" s="263" t="s">
        <v>41</v>
      </c>
      <c r="O115" s="86"/>
      <c r="P115" s="223">
        <f>O115*H115</f>
        <v>0</v>
      </c>
      <c r="Q115" s="223">
        <v>0.00031</v>
      </c>
      <c r="R115" s="223">
        <f>Q115*H115</f>
        <v>0.00062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367</v>
      </c>
      <c r="AT115" s="225" t="s">
        <v>159</v>
      </c>
      <c r="AU115" s="225" t="s">
        <v>79</v>
      </c>
      <c r="AY115" s="19" t="s">
        <v>143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77</v>
      </c>
      <c r="BK115" s="226">
        <f>ROUND(I115*H115,2)</f>
        <v>0</v>
      </c>
      <c r="BL115" s="19" t="s">
        <v>257</v>
      </c>
      <c r="BM115" s="225" t="s">
        <v>675</v>
      </c>
    </row>
    <row r="116" s="2" customFormat="1" ht="21.75" customHeight="1">
      <c r="A116" s="40"/>
      <c r="B116" s="41"/>
      <c r="C116" s="254" t="s">
        <v>225</v>
      </c>
      <c r="D116" s="254" t="s">
        <v>159</v>
      </c>
      <c r="E116" s="255" t="s">
        <v>676</v>
      </c>
      <c r="F116" s="256" t="s">
        <v>677</v>
      </c>
      <c r="G116" s="257" t="s">
        <v>167</v>
      </c>
      <c r="H116" s="258">
        <v>1.5</v>
      </c>
      <c r="I116" s="259"/>
      <c r="J116" s="260">
        <f>ROUND(I116*H116,2)</f>
        <v>0</v>
      </c>
      <c r="K116" s="256" t="s">
        <v>152</v>
      </c>
      <c r="L116" s="261"/>
      <c r="M116" s="262" t="s">
        <v>19</v>
      </c>
      <c r="N116" s="263" t="s">
        <v>41</v>
      </c>
      <c r="O116" s="86"/>
      <c r="P116" s="223">
        <f>O116*H116</f>
        <v>0</v>
      </c>
      <c r="Q116" s="223">
        <v>0.00032000000000000003</v>
      </c>
      <c r="R116" s="223">
        <f>Q116*H116</f>
        <v>0.00048000000000000007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367</v>
      </c>
      <c r="AT116" s="225" t="s">
        <v>159</v>
      </c>
      <c r="AU116" s="225" t="s">
        <v>79</v>
      </c>
      <c r="AY116" s="19" t="s">
        <v>143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77</v>
      </c>
      <c r="BK116" s="226">
        <f>ROUND(I116*H116,2)</f>
        <v>0</v>
      </c>
      <c r="BL116" s="19" t="s">
        <v>257</v>
      </c>
      <c r="BM116" s="225" t="s">
        <v>678</v>
      </c>
    </row>
    <row r="117" s="2" customFormat="1" ht="37.8" customHeight="1">
      <c r="A117" s="40"/>
      <c r="B117" s="41"/>
      <c r="C117" s="214" t="s">
        <v>8</v>
      </c>
      <c r="D117" s="214" t="s">
        <v>148</v>
      </c>
      <c r="E117" s="215" t="s">
        <v>679</v>
      </c>
      <c r="F117" s="216" t="s">
        <v>680</v>
      </c>
      <c r="G117" s="217" t="s">
        <v>151</v>
      </c>
      <c r="H117" s="218">
        <v>21</v>
      </c>
      <c r="I117" s="219"/>
      <c r="J117" s="220">
        <f>ROUND(I117*H117,2)</f>
        <v>0</v>
      </c>
      <c r="K117" s="216" t="s">
        <v>162</v>
      </c>
      <c r="L117" s="46"/>
      <c r="M117" s="221" t="s">
        <v>19</v>
      </c>
      <c r="N117" s="222" t="s">
        <v>41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153</v>
      </c>
      <c r="AT117" s="225" t="s">
        <v>148</v>
      </c>
      <c r="AU117" s="225" t="s">
        <v>79</v>
      </c>
      <c r="AY117" s="19" t="s">
        <v>143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77</v>
      </c>
      <c r="BK117" s="226">
        <f>ROUND(I117*H117,2)</f>
        <v>0</v>
      </c>
      <c r="BL117" s="19" t="s">
        <v>153</v>
      </c>
      <c r="BM117" s="225" t="s">
        <v>681</v>
      </c>
    </row>
    <row r="118" s="2" customFormat="1" ht="16.5" customHeight="1">
      <c r="A118" s="40"/>
      <c r="B118" s="41"/>
      <c r="C118" s="254" t="s">
        <v>236</v>
      </c>
      <c r="D118" s="254" t="s">
        <v>159</v>
      </c>
      <c r="E118" s="255" t="s">
        <v>682</v>
      </c>
      <c r="F118" s="256" t="s">
        <v>683</v>
      </c>
      <c r="G118" s="257" t="s">
        <v>151</v>
      </c>
      <c r="H118" s="258">
        <v>2</v>
      </c>
      <c r="I118" s="259"/>
      <c r="J118" s="260">
        <f>ROUND(I118*H118,2)</f>
        <v>0</v>
      </c>
      <c r="K118" s="256" t="s">
        <v>152</v>
      </c>
      <c r="L118" s="261"/>
      <c r="M118" s="262" t="s">
        <v>19</v>
      </c>
      <c r="N118" s="263" t="s">
        <v>41</v>
      </c>
      <c r="O118" s="86"/>
      <c r="P118" s="223">
        <f>O118*H118</f>
        <v>0</v>
      </c>
      <c r="Q118" s="223">
        <v>8.0000000000000007E-05</v>
      </c>
      <c r="R118" s="223">
        <f>Q118*H118</f>
        <v>0.00016000000000000001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163</v>
      </c>
      <c r="AT118" s="225" t="s">
        <v>159</v>
      </c>
      <c r="AU118" s="225" t="s">
        <v>79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77</v>
      </c>
      <c r="BK118" s="226">
        <f>ROUND(I118*H118,2)</f>
        <v>0</v>
      </c>
      <c r="BL118" s="19" t="s">
        <v>153</v>
      </c>
      <c r="BM118" s="225" t="s">
        <v>684</v>
      </c>
    </row>
    <row r="119" s="2" customFormat="1" ht="16.5" customHeight="1">
      <c r="A119" s="40"/>
      <c r="B119" s="41"/>
      <c r="C119" s="254" t="s">
        <v>245</v>
      </c>
      <c r="D119" s="254" t="s">
        <v>159</v>
      </c>
      <c r="E119" s="255" t="s">
        <v>685</v>
      </c>
      <c r="F119" s="256" t="s">
        <v>686</v>
      </c>
      <c r="G119" s="257" t="s">
        <v>151</v>
      </c>
      <c r="H119" s="258">
        <v>2</v>
      </c>
      <c r="I119" s="259"/>
      <c r="J119" s="260">
        <f>ROUND(I119*H119,2)</f>
        <v>0</v>
      </c>
      <c r="K119" s="256" t="s">
        <v>152</v>
      </c>
      <c r="L119" s="261"/>
      <c r="M119" s="262" t="s">
        <v>19</v>
      </c>
      <c r="N119" s="263" t="s">
        <v>41</v>
      </c>
      <c r="O119" s="86"/>
      <c r="P119" s="223">
        <f>O119*H119</f>
        <v>0</v>
      </c>
      <c r="Q119" s="223">
        <v>3.0000000000000001E-05</v>
      </c>
      <c r="R119" s="223">
        <f>Q119*H119</f>
        <v>6.0000000000000002E-05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163</v>
      </c>
      <c r="AT119" s="225" t="s">
        <v>159</v>
      </c>
      <c r="AU119" s="225" t="s">
        <v>79</v>
      </c>
      <c r="AY119" s="19" t="s">
        <v>143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77</v>
      </c>
      <c r="BK119" s="226">
        <f>ROUND(I119*H119,2)</f>
        <v>0</v>
      </c>
      <c r="BL119" s="19" t="s">
        <v>153</v>
      </c>
      <c r="BM119" s="225" t="s">
        <v>687</v>
      </c>
    </row>
    <row r="120" s="2" customFormat="1" ht="21.75" customHeight="1">
      <c r="A120" s="40"/>
      <c r="B120" s="41"/>
      <c r="C120" s="254" t="s">
        <v>250</v>
      </c>
      <c r="D120" s="254" t="s">
        <v>159</v>
      </c>
      <c r="E120" s="255" t="s">
        <v>688</v>
      </c>
      <c r="F120" s="256" t="s">
        <v>689</v>
      </c>
      <c r="G120" s="257" t="s">
        <v>151</v>
      </c>
      <c r="H120" s="258">
        <v>2</v>
      </c>
      <c r="I120" s="259"/>
      <c r="J120" s="260">
        <f>ROUND(I120*H120,2)</f>
        <v>0</v>
      </c>
      <c r="K120" s="256" t="s">
        <v>152</v>
      </c>
      <c r="L120" s="261"/>
      <c r="M120" s="262" t="s">
        <v>19</v>
      </c>
      <c r="N120" s="263" t="s">
        <v>41</v>
      </c>
      <c r="O120" s="86"/>
      <c r="P120" s="223">
        <f>O120*H120</f>
        <v>0</v>
      </c>
      <c r="Q120" s="223">
        <v>4.0000000000000003E-05</v>
      </c>
      <c r="R120" s="223">
        <f>Q120*H120</f>
        <v>8.0000000000000007E-05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163</v>
      </c>
      <c r="AT120" s="225" t="s">
        <v>159</v>
      </c>
      <c r="AU120" s="225" t="s">
        <v>79</v>
      </c>
      <c r="AY120" s="19" t="s">
        <v>143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153</v>
      </c>
      <c r="BM120" s="225" t="s">
        <v>690</v>
      </c>
    </row>
    <row r="121" s="2" customFormat="1" ht="21.75" customHeight="1">
      <c r="A121" s="40"/>
      <c r="B121" s="41"/>
      <c r="C121" s="254" t="s">
        <v>257</v>
      </c>
      <c r="D121" s="254" t="s">
        <v>159</v>
      </c>
      <c r="E121" s="255" t="s">
        <v>691</v>
      </c>
      <c r="F121" s="256" t="s">
        <v>692</v>
      </c>
      <c r="G121" s="257" t="s">
        <v>151</v>
      </c>
      <c r="H121" s="258">
        <v>3</v>
      </c>
      <c r="I121" s="259"/>
      <c r="J121" s="260">
        <f>ROUND(I121*H121,2)</f>
        <v>0</v>
      </c>
      <c r="K121" s="256" t="s">
        <v>152</v>
      </c>
      <c r="L121" s="261"/>
      <c r="M121" s="262" t="s">
        <v>19</v>
      </c>
      <c r="N121" s="263" t="s">
        <v>41</v>
      </c>
      <c r="O121" s="86"/>
      <c r="P121" s="223">
        <f>O121*H121</f>
        <v>0</v>
      </c>
      <c r="Q121" s="223">
        <v>5.0000000000000002E-05</v>
      </c>
      <c r="R121" s="223">
        <f>Q121*H121</f>
        <v>0.00015000000000000001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163</v>
      </c>
      <c r="AT121" s="225" t="s">
        <v>159</v>
      </c>
      <c r="AU121" s="225" t="s">
        <v>79</v>
      </c>
      <c r="AY121" s="19" t="s">
        <v>143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77</v>
      </c>
      <c r="BK121" s="226">
        <f>ROUND(I121*H121,2)</f>
        <v>0</v>
      </c>
      <c r="BL121" s="19" t="s">
        <v>153</v>
      </c>
      <c r="BM121" s="225" t="s">
        <v>693</v>
      </c>
    </row>
    <row r="122" s="2" customFormat="1" ht="21.75" customHeight="1">
      <c r="A122" s="40"/>
      <c r="B122" s="41"/>
      <c r="C122" s="254" t="s">
        <v>264</v>
      </c>
      <c r="D122" s="254" t="s">
        <v>159</v>
      </c>
      <c r="E122" s="255" t="s">
        <v>694</v>
      </c>
      <c r="F122" s="256" t="s">
        <v>695</v>
      </c>
      <c r="G122" s="257" t="s">
        <v>151</v>
      </c>
      <c r="H122" s="258">
        <v>6</v>
      </c>
      <c r="I122" s="259"/>
      <c r="J122" s="260">
        <f>ROUND(I122*H122,2)</f>
        <v>0</v>
      </c>
      <c r="K122" s="256" t="s">
        <v>152</v>
      </c>
      <c r="L122" s="261"/>
      <c r="M122" s="262" t="s">
        <v>19</v>
      </c>
      <c r="N122" s="263" t="s">
        <v>41</v>
      </c>
      <c r="O122" s="86"/>
      <c r="P122" s="223">
        <f>O122*H122</f>
        <v>0</v>
      </c>
      <c r="Q122" s="223">
        <v>5.0000000000000002E-05</v>
      </c>
      <c r="R122" s="223">
        <f>Q122*H122</f>
        <v>0.00030000000000000003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163</v>
      </c>
      <c r="AT122" s="225" t="s">
        <v>159</v>
      </c>
      <c r="AU122" s="225" t="s">
        <v>79</v>
      </c>
      <c r="AY122" s="19" t="s">
        <v>143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77</v>
      </c>
      <c r="BK122" s="226">
        <f>ROUND(I122*H122,2)</f>
        <v>0</v>
      </c>
      <c r="BL122" s="19" t="s">
        <v>153</v>
      </c>
      <c r="BM122" s="225" t="s">
        <v>696</v>
      </c>
    </row>
    <row r="123" s="2" customFormat="1" ht="21.75" customHeight="1">
      <c r="A123" s="40"/>
      <c r="B123" s="41"/>
      <c r="C123" s="254" t="s">
        <v>269</v>
      </c>
      <c r="D123" s="254" t="s">
        <v>159</v>
      </c>
      <c r="E123" s="255" t="s">
        <v>697</v>
      </c>
      <c r="F123" s="256" t="s">
        <v>698</v>
      </c>
      <c r="G123" s="257" t="s">
        <v>151</v>
      </c>
      <c r="H123" s="258">
        <v>3</v>
      </c>
      <c r="I123" s="259"/>
      <c r="J123" s="260">
        <f>ROUND(I123*H123,2)</f>
        <v>0</v>
      </c>
      <c r="K123" s="256" t="s">
        <v>152</v>
      </c>
      <c r="L123" s="261"/>
      <c r="M123" s="262" t="s">
        <v>19</v>
      </c>
      <c r="N123" s="263" t="s">
        <v>41</v>
      </c>
      <c r="O123" s="86"/>
      <c r="P123" s="223">
        <f>O123*H123</f>
        <v>0</v>
      </c>
      <c r="Q123" s="223">
        <v>5.0000000000000002E-05</v>
      </c>
      <c r="R123" s="223">
        <f>Q123*H123</f>
        <v>0.00015000000000000001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163</v>
      </c>
      <c r="AT123" s="225" t="s">
        <v>159</v>
      </c>
      <c r="AU123" s="225" t="s">
        <v>79</v>
      </c>
      <c r="AY123" s="19" t="s">
        <v>143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153</v>
      </c>
      <c r="BM123" s="225" t="s">
        <v>699</v>
      </c>
    </row>
    <row r="124" s="2" customFormat="1" ht="21.75" customHeight="1">
      <c r="A124" s="40"/>
      <c r="B124" s="41"/>
      <c r="C124" s="254" t="s">
        <v>275</v>
      </c>
      <c r="D124" s="254" t="s">
        <v>159</v>
      </c>
      <c r="E124" s="255" t="s">
        <v>700</v>
      </c>
      <c r="F124" s="256" t="s">
        <v>701</v>
      </c>
      <c r="G124" s="257" t="s">
        <v>151</v>
      </c>
      <c r="H124" s="258">
        <v>3</v>
      </c>
      <c r="I124" s="259"/>
      <c r="J124" s="260">
        <f>ROUND(I124*H124,2)</f>
        <v>0</v>
      </c>
      <c r="K124" s="256" t="s">
        <v>152</v>
      </c>
      <c r="L124" s="261"/>
      <c r="M124" s="262" t="s">
        <v>19</v>
      </c>
      <c r="N124" s="263" t="s">
        <v>41</v>
      </c>
      <c r="O124" s="86"/>
      <c r="P124" s="223">
        <f>O124*H124</f>
        <v>0</v>
      </c>
      <c r="Q124" s="223">
        <v>5.0000000000000002E-05</v>
      </c>
      <c r="R124" s="223">
        <f>Q124*H124</f>
        <v>0.00015000000000000001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163</v>
      </c>
      <c r="AT124" s="225" t="s">
        <v>159</v>
      </c>
      <c r="AU124" s="225" t="s">
        <v>79</v>
      </c>
      <c r="AY124" s="19" t="s">
        <v>143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77</v>
      </c>
      <c r="BK124" s="226">
        <f>ROUND(I124*H124,2)</f>
        <v>0</v>
      </c>
      <c r="BL124" s="19" t="s">
        <v>153</v>
      </c>
      <c r="BM124" s="225" t="s">
        <v>702</v>
      </c>
    </row>
    <row r="125" s="2" customFormat="1" ht="16.5" customHeight="1">
      <c r="A125" s="40"/>
      <c r="B125" s="41"/>
      <c r="C125" s="214" t="s">
        <v>283</v>
      </c>
      <c r="D125" s="214" t="s">
        <v>148</v>
      </c>
      <c r="E125" s="215" t="s">
        <v>703</v>
      </c>
      <c r="F125" s="216" t="s">
        <v>704</v>
      </c>
      <c r="G125" s="217" t="s">
        <v>167</v>
      </c>
      <c r="H125" s="218">
        <v>11.6</v>
      </c>
      <c r="I125" s="219"/>
      <c r="J125" s="220">
        <f>ROUND(I125*H125,2)</f>
        <v>0</v>
      </c>
      <c r="K125" s="216" t="s">
        <v>162</v>
      </c>
      <c r="L125" s="46"/>
      <c r="M125" s="221" t="s">
        <v>19</v>
      </c>
      <c r="N125" s="222" t="s">
        <v>41</v>
      </c>
      <c r="O125" s="86"/>
      <c r="P125" s="223">
        <f>O125*H125</f>
        <v>0</v>
      </c>
      <c r="Q125" s="223">
        <v>0.00071000000000000002</v>
      </c>
      <c r="R125" s="223">
        <f>Q125*H125</f>
        <v>0.0082360000000000003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257</v>
      </c>
      <c r="AT125" s="225" t="s">
        <v>148</v>
      </c>
      <c r="AU125" s="225" t="s">
        <v>79</v>
      </c>
      <c r="AY125" s="19" t="s">
        <v>143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77</v>
      </c>
      <c r="BK125" s="226">
        <f>ROUND(I125*H125,2)</f>
        <v>0</v>
      </c>
      <c r="BL125" s="19" t="s">
        <v>257</v>
      </c>
      <c r="BM125" s="225" t="s">
        <v>705</v>
      </c>
    </row>
    <row r="126" s="14" customFormat="1">
      <c r="A126" s="14"/>
      <c r="B126" s="243"/>
      <c r="C126" s="244"/>
      <c r="D126" s="234" t="s">
        <v>157</v>
      </c>
      <c r="E126" s="245" t="s">
        <v>19</v>
      </c>
      <c r="F126" s="246" t="s">
        <v>706</v>
      </c>
      <c r="G126" s="244"/>
      <c r="H126" s="247">
        <v>11.6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157</v>
      </c>
      <c r="AU126" s="253" t="s">
        <v>79</v>
      </c>
      <c r="AV126" s="14" t="s">
        <v>79</v>
      </c>
      <c r="AW126" s="14" t="s">
        <v>32</v>
      </c>
      <c r="AX126" s="14" t="s">
        <v>77</v>
      </c>
      <c r="AY126" s="253" t="s">
        <v>143</v>
      </c>
    </row>
    <row r="127" s="2" customFormat="1" ht="21.75" customHeight="1">
      <c r="A127" s="40"/>
      <c r="B127" s="41"/>
      <c r="C127" s="254" t="s">
        <v>7</v>
      </c>
      <c r="D127" s="254" t="s">
        <v>159</v>
      </c>
      <c r="E127" s="255" t="s">
        <v>707</v>
      </c>
      <c r="F127" s="256" t="s">
        <v>708</v>
      </c>
      <c r="G127" s="257" t="s">
        <v>167</v>
      </c>
      <c r="H127" s="258">
        <v>0.59999999999999998</v>
      </c>
      <c r="I127" s="259"/>
      <c r="J127" s="260">
        <f>ROUND(I127*H127,2)</f>
        <v>0</v>
      </c>
      <c r="K127" s="256" t="s">
        <v>152</v>
      </c>
      <c r="L127" s="261"/>
      <c r="M127" s="262" t="s">
        <v>19</v>
      </c>
      <c r="N127" s="263" t="s">
        <v>41</v>
      </c>
      <c r="O127" s="86"/>
      <c r="P127" s="223">
        <f>O127*H127</f>
        <v>0</v>
      </c>
      <c r="Q127" s="223">
        <v>0.00048000000000000001</v>
      </c>
      <c r="R127" s="223">
        <f>Q127*H127</f>
        <v>0.00028800000000000001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367</v>
      </c>
      <c r="AT127" s="225" t="s">
        <v>159</v>
      </c>
      <c r="AU127" s="225" t="s">
        <v>79</v>
      </c>
      <c r="AY127" s="19" t="s">
        <v>143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77</v>
      </c>
      <c r="BK127" s="226">
        <f>ROUND(I127*H127,2)</f>
        <v>0</v>
      </c>
      <c r="BL127" s="19" t="s">
        <v>257</v>
      </c>
      <c r="BM127" s="225" t="s">
        <v>709</v>
      </c>
    </row>
    <row r="128" s="2" customFormat="1" ht="21.75" customHeight="1">
      <c r="A128" s="40"/>
      <c r="B128" s="41"/>
      <c r="C128" s="254" t="s">
        <v>295</v>
      </c>
      <c r="D128" s="254" t="s">
        <v>159</v>
      </c>
      <c r="E128" s="255" t="s">
        <v>710</v>
      </c>
      <c r="F128" s="256" t="s">
        <v>711</v>
      </c>
      <c r="G128" s="257" t="s">
        <v>167</v>
      </c>
      <c r="H128" s="258">
        <v>1</v>
      </c>
      <c r="I128" s="259"/>
      <c r="J128" s="260">
        <f>ROUND(I128*H128,2)</f>
        <v>0</v>
      </c>
      <c r="K128" s="256" t="s">
        <v>152</v>
      </c>
      <c r="L128" s="261"/>
      <c r="M128" s="262" t="s">
        <v>19</v>
      </c>
      <c r="N128" s="263" t="s">
        <v>41</v>
      </c>
      <c r="O128" s="86"/>
      <c r="P128" s="223">
        <f>O128*H128</f>
        <v>0</v>
      </c>
      <c r="Q128" s="223">
        <v>0.00048000000000000001</v>
      </c>
      <c r="R128" s="223">
        <f>Q128*H128</f>
        <v>0.00048000000000000001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367</v>
      </c>
      <c r="AT128" s="225" t="s">
        <v>159</v>
      </c>
      <c r="AU128" s="225" t="s">
        <v>79</v>
      </c>
      <c r="AY128" s="19" t="s">
        <v>143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77</v>
      </c>
      <c r="BK128" s="226">
        <f>ROUND(I128*H128,2)</f>
        <v>0</v>
      </c>
      <c r="BL128" s="19" t="s">
        <v>257</v>
      </c>
      <c r="BM128" s="225" t="s">
        <v>712</v>
      </c>
    </row>
    <row r="129" s="2" customFormat="1" ht="21.75" customHeight="1">
      <c r="A129" s="40"/>
      <c r="B129" s="41"/>
      <c r="C129" s="254" t="s">
        <v>303</v>
      </c>
      <c r="D129" s="254" t="s">
        <v>159</v>
      </c>
      <c r="E129" s="255" t="s">
        <v>713</v>
      </c>
      <c r="F129" s="256" t="s">
        <v>714</v>
      </c>
      <c r="G129" s="257" t="s">
        <v>167</v>
      </c>
      <c r="H129" s="258">
        <v>4</v>
      </c>
      <c r="I129" s="259"/>
      <c r="J129" s="260">
        <f>ROUND(I129*H129,2)</f>
        <v>0</v>
      </c>
      <c r="K129" s="256" t="s">
        <v>152</v>
      </c>
      <c r="L129" s="261"/>
      <c r="M129" s="262" t="s">
        <v>19</v>
      </c>
      <c r="N129" s="263" t="s">
        <v>41</v>
      </c>
      <c r="O129" s="86"/>
      <c r="P129" s="223">
        <f>O129*H129</f>
        <v>0</v>
      </c>
      <c r="Q129" s="223">
        <v>0.00048000000000000001</v>
      </c>
      <c r="R129" s="223">
        <f>Q129*H129</f>
        <v>0.0019200000000000001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367</v>
      </c>
      <c r="AT129" s="225" t="s">
        <v>159</v>
      </c>
      <c r="AU129" s="225" t="s">
        <v>79</v>
      </c>
      <c r="AY129" s="19" t="s">
        <v>143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257</v>
      </c>
      <c r="BM129" s="225" t="s">
        <v>715</v>
      </c>
    </row>
    <row r="130" s="2" customFormat="1" ht="21.75" customHeight="1">
      <c r="A130" s="40"/>
      <c r="B130" s="41"/>
      <c r="C130" s="254" t="s">
        <v>309</v>
      </c>
      <c r="D130" s="254" t="s">
        <v>159</v>
      </c>
      <c r="E130" s="255" t="s">
        <v>716</v>
      </c>
      <c r="F130" s="256" t="s">
        <v>717</v>
      </c>
      <c r="G130" s="257" t="s">
        <v>167</v>
      </c>
      <c r="H130" s="258">
        <v>6</v>
      </c>
      <c r="I130" s="259"/>
      <c r="J130" s="260">
        <f>ROUND(I130*H130,2)</f>
        <v>0</v>
      </c>
      <c r="K130" s="256" t="s">
        <v>152</v>
      </c>
      <c r="L130" s="261"/>
      <c r="M130" s="262" t="s">
        <v>19</v>
      </c>
      <c r="N130" s="263" t="s">
        <v>41</v>
      </c>
      <c r="O130" s="86"/>
      <c r="P130" s="223">
        <f>O130*H130</f>
        <v>0</v>
      </c>
      <c r="Q130" s="223">
        <v>0.00046999999999999999</v>
      </c>
      <c r="R130" s="223">
        <f>Q130*H130</f>
        <v>0.00282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367</v>
      </c>
      <c r="AT130" s="225" t="s">
        <v>159</v>
      </c>
      <c r="AU130" s="225" t="s">
        <v>79</v>
      </c>
      <c r="AY130" s="19" t="s">
        <v>143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77</v>
      </c>
      <c r="BK130" s="226">
        <f>ROUND(I130*H130,2)</f>
        <v>0</v>
      </c>
      <c r="BL130" s="19" t="s">
        <v>257</v>
      </c>
      <c r="BM130" s="225" t="s">
        <v>718</v>
      </c>
    </row>
    <row r="131" s="2" customFormat="1" ht="37.8" customHeight="1">
      <c r="A131" s="40"/>
      <c r="B131" s="41"/>
      <c r="C131" s="214" t="s">
        <v>314</v>
      </c>
      <c r="D131" s="214" t="s">
        <v>148</v>
      </c>
      <c r="E131" s="215" t="s">
        <v>679</v>
      </c>
      <c r="F131" s="216" t="s">
        <v>680</v>
      </c>
      <c r="G131" s="217" t="s">
        <v>151</v>
      </c>
      <c r="H131" s="218">
        <v>16</v>
      </c>
      <c r="I131" s="219"/>
      <c r="J131" s="220">
        <f>ROUND(I131*H131,2)</f>
        <v>0</v>
      </c>
      <c r="K131" s="216" t="s">
        <v>162</v>
      </c>
      <c r="L131" s="46"/>
      <c r="M131" s="221" t="s">
        <v>19</v>
      </c>
      <c r="N131" s="222" t="s">
        <v>41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153</v>
      </c>
      <c r="AT131" s="225" t="s">
        <v>148</v>
      </c>
      <c r="AU131" s="225" t="s">
        <v>79</v>
      </c>
      <c r="AY131" s="19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77</v>
      </c>
      <c r="BK131" s="226">
        <f>ROUND(I131*H131,2)</f>
        <v>0</v>
      </c>
      <c r="BL131" s="19" t="s">
        <v>153</v>
      </c>
      <c r="BM131" s="225" t="s">
        <v>719</v>
      </c>
    </row>
    <row r="132" s="2" customFormat="1" ht="16.5" customHeight="1">
      <c r="A132" s="40"/>
      <c r="B132" s="41"/>
      <c r="C132" s="254" t="s">
        <v>322</v>
      </c>
      <c r="D132" s="254" t="s">
        <v>159</v>
      </c>
      <c r="E132" s="255" t="s">
        <v>720</v>
      </c>
      <c r="F132" s="256" t="s">
        <v>721</v>
      </c>
      <c r="G132" s="257" t="s">
        <v>151</v>
      </c>
      <c r="H132" s="258">
        <v>1</v>
      </c>
      <c r="I132" s="259"/>
      <c r="J132" s="260">
        <f>ROUND(I132*H132,2)</f>
        <v>0</v>
      </c>
      <c r="K132" s="256" t="s">
        <v>152</v>
      </c>
      <c r="L132" s="261"/>
      <c r="M132" s="262" t="s">
        <v>19</v>
      </c>
      <c r="N132" s="263" t="s">
        <v>41</v>
      </c>
      <c r="O132" s="86"/>
      <c r="P132" s="223">
        <f>O132*H132</f>
        <v>0</v>
      </c>
      <c r="Q132" s="223">
        <v>0.00012</v>
      </c>
      <c r="R132" s="223">
        <f>Q132*H132</f>
        <v>0.00012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163</v>
      </c>
      <c r="AT132" s="225" t="s">
        <v>159</v>
      </c>
      <c r="AU132" s="225" t="s">
        <v>79</v>
      </c>
      <c r="AY132" s="19" t="s">
        <v>143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77</v>
      </c>
      <c r="BK132" s="226">
        <f>ROUND(I132*H132,2)</f>
        <v>0</v>
      </c>
      <c r="BL132" s="19" t="s">
        <v>153</v>
      </c>
      <c r="BM132" s="225" t="s">
        <v>722</v>
      </c>
    </row>
    <row r="133" s="2" customFormat="1" ht="16.5" customHeight="1">
      <c r="A133" s="40"/>
      <c r="B133" s="41"/>
      <c r="C133" s="254" t="s">
        <v>333</v>
      </c>
      <c r="D133" s="254" t="s">
        <v>159</v>
      </c>
      <c r="E133" s="255" t="s">
        <v>723</v>
      </c>
      <c r="F133" s="256" t="s">
        <v>724</v>
      </c>
      <c r="G133" s="257" t="s">
        <v>151</v>
      </c>
      <c r="H133" s="258">
        <v>2</v>
      </c>
      <c r="I133" s="259"/>
      <c r="J133" s="260">
        <f>ROUND(I133*H133,2)</f>
        <v>0</v>
      </c>
      <c r="K133" s="256" t="s">
        <v>152</v>
      </c>
      <c r="L133" s="261"/>
      <c r="M133" s="262" t="s">
        <v>19</v>
      </c>
      <c r="N133" s="263" t="s">
        <v>41</v>
      </c>
      <c r="O133" s="86"/>
      <c r="P133" s="223">
        <f>O133*H133</f>
        <v>0</v>
      </c>
      <c r="Q133" s="223">
        <v>5.0000000000000002E-05</v>
      </c>
      <c r="R133" s="223">
        <f>Q133*H133</f>
        <v>0.00010000000000000001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163</v>
      </c>
      <c r="AT133" s="225" t="s">
        <v>159</v>
      </c>
      <c r="AU133" s="225" t="s">
        <v>79</v>
      </c>
      <c r="AY133" s="19" t="s">
        <v>143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77</v>
      </c>
      <c r="BK133" s="226">
        <f>ROUND(I133*H133,2)</f>
        <v>0</v>
      </c>
      <c r="BL133" s="19" t="s">
        <v>153</v>
      </c>
      <c r="BM133" s="225" t="s">
        <v>725</v>
      </c>
    </row>
    <row r="134" s="2" customFormat="1" ht="21.75" customHeight="1">
      <c r="A134" s="40"/>
      <c r="B134" s="41"/>
      <c r="C134" s="254" t="s">
        <v>339</v>
      </c>
      <c r="D134" s="254" t="s">
        <v>159</v>
      </c>
      <c r="E134" s="255" t="s">
        <v>726</v>
      </c>
      <c r="F134" s="256" t="s">
        <v>727</v>
      </c>
      <c r="G134" s="257" t="s">
        <v>151</v>
      </c>
      <c r="H134" s="258">
        <v>12</v>
      </c>
      <c r="I134" s="259"/>
      <c r="J134" s="260">
        <f>ROUND(I134*H134,2)</f>
        <v>0</v>
      </c>
      <c r="K134" s="256" t="s">
        <v>152</v>
      </c>
      <c r="L134" s="261"/>
      <c r="M134" s="262" t="s">
        <v>19</v>
      </c>
      <c r="N134" s="263" t="s">
        <v>41</v>
      </c>
      <c r="O134" s="86"/>
      <c r="P134" s="223">
        <f>O134*H134</f>
        <v>0</v>
      </c>
      <c r="Q134" s="223">
        <v>9.0000000000000006E-05</v>
      </c>
      <c r="R134" s="223">
        <f>Q134*H134</f>
        <v>0.00108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163</v>
      </c>
      <c r="AT134" s="225" t="s">
        <v>159</v>
      </c>
      <c r="AU134" s="225" t="s">
        <v>79</v>
      </c>
      <c r="AY134" s="19" t="s">
        <v>143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77</v>
      </c>
      <c r="BK134" s="226">
        <f>ROUND(I134*H134,2)</f>
        <v>0</v>
      </c>
      <c r="BL134" s="19" t="s">
        <v>153</v>
      </c>
      <c r="BM134" s="225" t="s">
        <v>728</v>
      </c>
    </row>
    <row r="135" s="2" customFormat="1" ht="21.75" customHeight="1">
      <c r="A135" s="40"/>
      <c r="B135" s="41"/>
      <c r="C135" s="254" t="s">
        <v>344</v>
      </c>
      <c r="D135" s="254" t="s">
        <v>159</v>
      </c>
      <c r="E135" s="255" t="s">
        <v>729</v>
      </c>
      <c r="F135" s="256" t="s">
        <v>730</v>
      </c>
      <c r="G135" s="257" t="s">
        <v>151</v>
      </c>
      <c r="H135" s="258">
        <v>1</v>
      </c>
      <c r="I135" s="259"/>
      <c r="J135" s="260">
        <f>ROUND(I135*H135,2)</f>
        <v>0</v>
      </c>
      <c r="K135" s="256" t="s">
        <v>152</v>
      </c>
      <c r="L135" s="261"/>
      <c r="M135" s="262" t="s">
        <v>19</v>
      </c>
      <c r="N135" s="263" t="s">
        <v>41</v>
      </c>
      <c r="O135" s="86"/>
      <c r="P135" s="223">
        <f>O135*H135</f>
        <v>0</v>
      </c>
      <c r="Q135" s="223">
        <v>8.0000000000000007E-05</v>
      </c>
      <c r="R135" s="223">
        <f>Q135*H135</f>
        <v>8.0000000000000007E-05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163</v>
      </c>
      <c r="AT135" s="225" t="s">
        <v>159</v>
      </c>
      <c r="AU135" s="225" t="s">
        <v>79</v>
      </c>
      <c r="AY135" s="19" t="s">
        <v>143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77</v>
      </c>
      <c r="BK135" s="226">
        <f>ROUND(I135*H135,2)</f>
        <v>0</v>
      </c>
      <c r="BL135" s="19" t="s">
        <v>153</v>
      </c>
      <c r="BM135" s="225" t="s">
        <v>731</v>
      </c>
    </row>
    <row r="136" s="2" customFormat="1" ht="16.5" customHeight="1">
      <c r="A136" s="40"/>
      <c r="B136" s="41"/>
      <c r="C136" s="214" t="s">
        <v>352</v>
      </c>
      <c r="D136" s="214" t="s">
        <v>148</v>
      </c>
      <c r="E136" s="215" t="s">
        <v>732</v>
      </c>
      <c r="F136" s="216" t="s">
        <v>733</v>
      </c>
      <c r="G136" s="217" t="s">
        <v>167</v>
      </c>
      <c r="H136" s="218">
        <v>3</v>
      </c>
      <c r="I136" s="219"/>
      <c r="J136" s="220">
        <f>ROUND(I136*H136,2)</f>
        <v>0</v>
      </c>
      <c r="K136" s="216" t="s">
        <v>162</v>
      </c>
      <c r="L136" s="46"/>
      <c r="M136" s="221" t="s">
        <v>19</v>
      </c>
      <c r="N136" s="222" t="s">
        <v>41</v>
      </c>
      <c r="O136" s="86"/>
      <c r="P136" s="223">
        <f>O136*H136</f>
        <v>0</v>
      </c>
      <c r="Q136" s="223">
        <v>0.0022399999999999998</v>
      </c>
      <c r="R136" s="223">
        <f>Q136*H136</f>
        <v>0.0067199999999999994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257</v>
      </c>
      <c r="AT136" s="225" t="s">
        <v>148</v>
      </c>
      <c r="AU136" s="225" t="s">
        <v>79</v>
      </c>
      <c r="AY136" s="19" t="s">
        <v>143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77</v>
      </c>
      <c r="BK136" s="226">
        <f>ROUND(I136*H136,2)</f>
        <v>0</v>
      </c>
      <c r="BL136" s="19" t="s">
        <v>257</v>
      </c>
      <c r="BM136" s="225" t="s">
        <v>734</v>
      </c>
    </row>
    <row r="137" s="2" customFormat="1" ht="21.75" customHeight="1">
      <c r="A137" s="40"/>
      <c r="B137" s="41"/>
      <c r="C137" s="254" t="s">
        <v>146</v>
      </c>
      <c r="D137" s="254" t="s">
        <v>159</v>
      </c>
      <c r="E137" s="255" t="s">
        <v>735</v>
      </c>
      <c r="F137" s="256" t="s">
        <v>736</v>
      </c>
      <c r="G137" s="257" t="s">
        <v>167</v>
      </c>
      <c r="H137" s="258">
        <v>2</v>
      </c>
      <c r="I137" s="259"/>
      <c r="J137" s="260">
        <f>ROUND(I137*H137,2)</f>
        <v>0</v>
      </c>
      <c r="K137" s="256" t="s">
        <v>152</v>
      </c>
      <c r="L137" s="261"/>
      <c r="M137" s="262" t="s">
        <v>19</v>
      </c>
      <c r="N137" s="263" t="s">
        <v>41</v>
      </c>
      <c r="O137" s="86"/>
      <c r="P137" s="223">
        <f>O137*H137</f>
        <v>0</v>
      </c>
      <c r="Q137" s="223">
        <v>0.00108</v>
      </c>
      <c r="R137" s="223">
        <f>Q137*H137</f>
        <v>0.00216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367</v>
      </c>
      <c r="AT137" s="225" t="s">
        <v>159</v>
      </c>
      <c r="AU137" s="225" t="s">
        <v>79</v>
      </c>
      <c r="AY137" s="19" t="s">
        <v>143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77</v>
      </c>
      <c r="BK137" s="226">
        <f>ROUND(I137*H137,2)</f>
        <v>0</v>
      </c>
      <c r="BL137" s="19" t="s">
        <v>257</v>
      </c>
      <c r="BM137" s="225" t="s">
        <v>737</v>
      </c>
    </row>
    <row r="138" s="2" customFormat="1" ht="21.75" customHeight="1">
      <c r="A138" s="40"/>
      <c r="B138" s="41"/>
      <c r="C138" s="254" t="s">
        <v>367</v>
      </c>
      <c r="D138" s="254" t="s">
        <v>159</v>
      </c>
      <c r="E138" s="255" t="s">
        <v>738</v>
      </c>
      <c r="F138" s="256" t="s">
        <v>739</v>
      </c>
      <c r="G138" s="257" t="s">
        <v>167</v>
      </c>
      <c r="H138" s="258">
        <v>1</v>
      </c>
      <c r="I138" s="259"/>
      <c r="J138" s="260">
        <f>ROUND(I138*H138,2)</f>
        <v>0</v>
      </c>
      <c r="K138" s="256" t="s">
        <v>152</v>
      </c>
      <c r="L138" s="261"/>
      <c r="M138" s="262" t="s">
        <v>19</v>
      </c>
      <c r="N138" s="263" t="s">
        <v>41</v>
      </c>
      <c r="O138" s="86"/>
      <c r="P138" s="223">
        <f>O138*H138</f>
        <v>0</v>
      </c>
      <c r="Q138" s="223">
        <v>0.0010100000000000001</v>
      </c>
      <c r="R138" s="223">
        <f>Q138*H138</f>
        <v>0.0010100000000000001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367</v>
      </c>
      <c r="AT138" s="225" t="s">
        <v>159</v>
      </c>
      <c r="AU138" s="225" t="s">
        <v>79</v>
      </c>
      <c r="AY138" s="19" t="s">
        <v>143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77</v>
      </c>
      <c r="BK138" s="226">
        <f>ROUND(I138*H138,2)</f>
        <v>0</v>
      </c>
      <c r="BL138" s="19" t="s">
        <v>257</v>
      </c>
      <c r="BM138" s="225" t="s">
        <v>740</v>
      </c>
    </row>
    <row r="139" s="2" customFormat="1" ht="37.8" customHeight="1">
      <c r="A139" s="40"/>
      <c r="B139" s="41"/>
      <c r="C139" s="214" t="s">
        <v>374</v>
      </c>
      <c r="D139" s="214" t="s">
        <v>148</v>
      </c>
      <c r="E139" s="215" t="s">
        <v>679</v>
      </c>
      <c r="F139" s="216" t="s">
        <v>680</v>
      </c>
      <c r="G139" s="217" t="s">
        <v>151</v>
      </c>
      <c r="H139" s="218">
        <v>20</v>
      </c>
      <c r="I139" s="219"/>
      <c r="J139" s="220">
        <f>ROUND(I139*H139,2)</f>
        <v>0</v>
      </c>
      <c r="K139" s="216" t="s">
        <v>162</v>
      </c>
      <c r="L139" s="46"/>
      <c r="M139" s="221" t="s">
        <v>19</v>
      </c>
      <c r="N139" s="222" t="s">
        <v>41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153</v>
      </c>
      <c r="AT139" s="225" t="s">
        <v>148</v>
      </c>
      <c r="AU139" s="225" t="s">
        <v>79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77</v>
      </c>
      <c r="BK139" s="226">
        <f>ROUND(I139*H139,2)</f>
        <v>0</v>
      </c>
      <c r="BL139" s="19" t="s">
        <v>153</v>
      </c>
      <c r="BM139" s="225" t="s">
        <v>741</v>
      </c>
    </row>
    <row r="140" s="2" customFormat="1" ht="16.5" customHeight="1">
      <c r="A140" s="40"/>
      <c r="B140" s="41"/>
      <c r="C140" s="254" t="s">
        <v>381</v>
      </c>
      <c r="D140" s="254" t="s">
        <v>159</v>
      </c>
      <c r="E140" s="255" t="s">
        <v>742</v>
      </c>
      <c r="F140" s="256" t="s">
        <v>743</v>
      </c>
      <c r="G140" s="257" t="s">
        <v>151</v>
      </c>
      <c r="H140" s="258">
        <v>2</v>
      </c>
      <c r="I140" s="259"/>
      <c r="J140" s="260">
        <f>ROUND(I140*H140,2)</f>
        <v>0</v>
      </c>
      <c r="K140" s="256" t="s">
        <v>152</v>
      </c>
      <c r="L140" s="261"/>
      <c r="M140" s="262" t="s">
        <v>19</v>
      </c>
      <c r="N140" s="263" t="s">
        <v>41</v>
      </c>
      <c r="O140" s="86"/>
      <c r="P140" s="223">
        <f>O140*H140</f>
        <v>0</v>
      </c>
      <c r="Q140" s="223">
        <v>0.00025999999999999998</v>
      </c>
      <c r="R140" s="223">
        <f>Q140*H140</f>
        <v>0.00051999999999999995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163</v>
      </c>
      <c r="AT140" s="225" t="s">
        <v>159</v>
      </c>
      <c r="AU140" s="225" t="s">
        <v>79</v>
      </c>
      <c r="AY140" s="19" t="s">
        <v>143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77</v>
      </c>
      <c r="BK140" s="226">
        <f>ROUND(I140*H140,2)</f>
        <v>0</v>
      </c>
      <c r="BL140" s="19" t="s">
        <v>153</v>
      </c>
      <c r="BM140" s="225" t="s">
        <v>744</v>
      </c>
    </row>
    <row r="141" s="2" customFormat="1" ht="16.5" customHeight="1">
      <c r="A141" s="40"/>
      <c r="B141" s="41"/>
      <c r="C141" s="254" t="s">
        <v>387</v>
      </c>
      <c r="D141" s="254" t="s">
        <v>159</v>
      </c>
      <c r="E141" s="255" t="s">
        <v>745</v>
      </c>
      <c r="F141" s="256" t="s">
        <v>746</v>
      </c>
      <c r="G141" s="257" t="s">
        <v>151</v>
      </c>
      <c r="H141" s="258">
        <v>1</v>
      </c>
      <c r="I141" s="259"/>
      <c r="J141" s="260">
        <f>ROUND(I141*H141,2)</f>
        <v>0</v>
      </c>
      <c r="K141" s="256" t="s">
        <v>152</v>
      </c>
      <c r="L141" s="261"/>
      <c r="M141" s="262" t="s">
        <v>19</v>
      </c>
      <c r="N141" s="263" t="s">
        <v>41</v>
      </c>
      <c r="O141" s="86"/>
      <c r="P141" s="223">
        <f>O141*H141</f>
        <v>0</v>
      </c>
      <c r="Q141" s="223">
        <v>0.00038000000000000002</v>
      </c>
      <c r="R141" s="223">
        <f>Q141*H141</f>
        <v>0.00038000000000000002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163</v>
      </c>
      <c r="AT141" s="225" t="s">
        <v>159</v>
      </c>
      <c r="AU141" s="225" t="s">
        <v>79</v>
      </c>
      <c r="AY141" s="19" t="s">
        <v>143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77</v>
      </c>
      <c r="BK141" s="226">
        <f>ROUND(I141*H141,2)</f>
        <v>0</v>
      </c>
      <c r="BL141" s="19" t="s">
        <v>153</v>
      </c>
      <c r="BM141" s="225" t="s">
        <v>747</v>
      </c>
    </row>
    <row r="142" s="2" customFormat="1" ht="21.75" customHeight="1">
      <c r="A142" s="40"/>
      <c r="B142" s="41"/>
      <c r="C142" s="254" t="s">
        <v>392</v>
      </c>
      <c r="D142" s="254" t="s">
        <v>159</v>
      </c>
      <c r="E142" s="255" t="s">
        <v>748</v>
      </c>
      <c r="F142" s="256" t="s">
        <v>749</v>
      </c>
      <c r="G142" s="257" t="s">
        <v>151</v>
      </c>
      <c r="H142" s="258">
        <v>4</v>
      </c>
      <c r="I142" s="259"/>
      <c r="J142" s="260">
        <f>ROUND(I142*H142,2)</f>
        <v>0</v>
      </c>
      <c r="K142" s="256" t="s">
        <v>152</v>
      </c>
      <c r="L142" s="261"/>
      <c r="M142" s="262" t="s">
        <v>19</v>
      </c>
      <c r="N142" s="263" t="s">
        <v>41</v>
      </c>
      <c r="O142" s="86"/>
      <c r="P142" s="223">
        <f>O142*H142</f>
        <v>0</v>
      </c>
      <c r="Q142" s="223">
        <v>0.00013999999999999999</v>
      </c>
      <c r="R142" s="223">
        <f>Q142*H142</f>
        <v>0.00055999999999999995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163</v>
      </c>
      <c r="AT142" s="225" t="s">
        <v>159</v>
      </c>
      <c r="AU142" s="225" t="s">
        <v>79</v>
      </c>
      <c r="AY142" s="19" t="s">
        <v>143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77</v>
      </c>
      <c r="BK142" s="226">
        <f>ROUND(I142*H142,2)</f>
        <v>0</v>
      </c>
      <c r="BL142" s="19" t="s">
        <v>153</v>
      </c>
      <c r="BM142" s="225" t="s">
        <v>750</v>
      </c>
    </row>
    <row r="143" s="2" customFormat="1" ht="16.5" customHeight="1">
      <c r="A143" s="40"/>
      <c r="B143" s="41"/>
      <c r="C143" s="254" t="s">
        <v>397</v>
      </c>
      <c r="D143" s="254" t="s">
        <v>159</v>
      </c>
      <c r="E143" s="255" t="s">
        <v>751</v>
      </c>
      <c r="F143" s="256" t="s">
        <v>752</v>
      </c>
      <c r="G143" s="257" t="s">
        <v>151</v>
      </c>
      <c r="H143" s="258">
        <v>5</v>
      </c>
      <c r="I143" s="259"/>
      <c r="J143" s="260">
        <f>ROUND(I143*H143,2)</f>
        <v>0</v>
      </c>
      <c r="K143" s="256" t="s">
        <v>152</v>
      </c>
      <c r="L143" s="261"/>
      <c r="M143" s="262" t="s">
        <v>19</v>
      </c>
      <c r="N143" s="263" t="s">
        <v>41</v>
      </c>
      <c r="O143" s="86"/>
      <c r="P143" s="223">
        <f>O143*H143</f>
        <v>0</v>
      </c>
      <c r="Q143" s="223">
        <v>0.00012</v>
      </c>
      <c r="R143" s="223">
        <f>Q143*H143</f>
        <v>0.00060000000000000006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163</v>
      </c>
      <c r="AT143" s="225" t="s">
        <v>159</v>
      </c>
      <c r="AU143" s="225" t="s">
        <v>79</v>
      </c>
      <c r="AY143" s="19" t="s">
        <v>143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77</v>
      </c>
      <c r="BK143" s="226">
        <f>ROUND(I143*H143,2)</f>
        <v>0</v>
      </c>
      <c r="BL143" s="19" t="s">
        <v>153</v>
      </c>
      <c r="BM143" s="225" t="s">
        <v>753</v>
      </c>
    </row>
    <row r="144" s="2" customFormat="1" ht="21.75" customHeight="1">
      <c r="A144" s="40"/>
      <c r="B144" s="41"/>
      <c r="C144" s="254" t="s">
        <v>402</v>
      </c>
      <c r="D144" s="254" t="s">
        <v>159</v>
      </c>
      <c r="E144" s="255" t="s">
        <v>754</v>
      </c>
      <c r="F144" s="256" t="s">
        <v>755</v>
      </c>
      <c r="G144" s="257" t="s">
        <v>151</v>
      </c>
      <c r="H144" s="258">
        <v>2</v>
      </c>
      <c r="I144" s="259"/>
      <c r="J144" s="260">
        <f>ROUND(I144*H144,2)</f>
        <v>0</v>
      </c>
      <c r="K144" s="256" t="s">
        <v>152</v>
      </c>
      <c r="L144" s="261"/>
      <c r="M144" s="262" t="s">
        <v>19</v>
      </c>
      <c r="N144" s="263" t="s">
        <v>41</v>
      </c>
      <c r="O144" s="86"/>
      <c r="P144" s="223">
        <f>O144*H144</f>
        <v>0</v>
      </c>
      <c r="Q144" s="223">
        <v>0.00013999999999999999</v>
      </c>
      <c r="R144" s="223">
        <f>Q144*H144</f>
        <v>0.00027999999999999998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163</v>
      </c>
      <c r="AT144" s="225" t="s">
        <v>159</v>
      </c>
      <c r="AU144" s="225" t="s">
        <v>79</v>
      </c>
      <c r="AY144" s="19" t="s">
        <v>143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77</v>
      </c>
      <c r="BK144" s="226">
        <f>ROUND(I144*H144,2)</f>
        <v>0</v>
      </c>
      <c r="BL144" s="19" t="s">
        <v>153</v>
      </c>
      <c r="BM144" s="225" t="s">
        <v>756</v>
      </c>
    </row>
    <row r="145" s="2" customFormat="1" ht="21.75" customHeight="1">
      <c r="A145" s="40"/>
      <c r="B145" s="41"/>
      <c r="C145" s="254" t="s">
        <v>409</v>
      </c>
      <c r="D145" s="254" t="s">
        <v>159</v>
      </c>
      <c r="E145" s="255" t="s">
        <v>757</v>
      </c>
      <c r="F145" s="256" t="s">
        <v>758</v>
      </c>
      <c r="G145" s="257" t="s">
        <v>151</v>
      </c>
      <c r="H145" s="258">
        <v>2</v>
      </c>
      <c r="I145" s="259"/>
      <c r="J145" s="260">
        <f>ROUND(I145*H145,2)</f>
        <v>0</v>
      </c>
      <c r="K145" s="256" t="s">
        <v>152</v>
      </c>
      <c r="L145" s="261"/>
      <c r="M145" s="262" t="s">
        <v>19</v>
      </c>
      <c r="N145" s="263" t="s">
        <v>41</v>
      </c>
      <c r="O145" s="86"/>
      <c r="P145" s="223">
        <f>O145*H145</f>
        <v>0</v>
      </c>
      <c r="Q145" s="223">
        <v>0.00016000000000000001</v>
      </c>
      <c r="R145" s="223">
        <f>Q145*H145</f>
        <v>0.00032000000000000003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163</v>
      </c>
      <c r="AT145" s="225" t="s">
        <v>159</v>
      </c>
      <c r="AU145" s="225" t="s">
        <v>79</v>
      </c>
      <c r="AY145" s="19" t="s">
        <v>143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77</v>
      </c>
      <c r="BK145" s="226">
        <f>ROUND(I145*H145,2)</f>
        <v>0</v>
      </c>
      <c r="BL145" s="19" t="s">
        <v>153</v>
      </c>
      <c r="BM145" s="225" t="s">
        <v>759</v>
      </c>
    </row>
    <row r="146" s="2" customFormat="1" ht="21.75" customHeight="1">
      <c r="A146" s="40"/>
      <c r="B146" s="41"/>
      <c r="C146" s="254" t="s">
        <v>415</v>
      </c>
      <c r="D146" s="254" t="s">
        <v>159</v>
      </c>
      <c r="E146" s="255" t="s">
        <v>760</v>
      </c>
      <c r="F146" s="256" t="s">
        <v>761</v>
      </c>
      <c r="G146" s="257" t="s">
        <v>151</v>
      </c>
      <c r="H146" s="258">
        <v>2</v>
      </c>
      <c r="I146" s="259"/>
      <c r="J146" s="260">
        <f>ROUND(I146*H146,2)</f>
        <v>0</v>
      </c>
      <c r="K146" s="256" t="s">
        <v>152</v>
      </c>
      <c r="L146" s="261"/>
      <c r="M146" s="262" t="s">
        <v>19</v>
      </c>
      <c r="N146" s="263" t="s">
        <v>41</v>
      </c>
      <c r="O146" s="86"/>
      <c r="P146" s="223">
        <f>O146*H146</f>
        <v>0</v>
      </c>
      <c r="Q146" s="223">
        <v>0.00016000000000000001</v>
      </c>
      <c r="R146" s="223">
        <f>Q146*H146</f>
        <v>0.00032000000000000003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163</v>
      </c>
      <c r="AT146" s="225" t="s">
        <v>159</v>
      </c>
      <c r="AU146" s="225" t="s">
        <v>79</v>
      </c>
      <c r="AY146" s="19" t="s">
        <v>143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77</v>
      </c>
      <c r="BK146" s="226">
        <f>ROUND(I146*H146,2)</f>
        <v>0</v>
      </c>
      <c r="BL146" s="19" t="s">
        <v>153</v>
      </c>
      <c r="BM146" s="225" t="s">
        <v>762</v>
      </c>
    </row>
    <row r="147" s="2" customFormat="1" ht="21.75" customHeight="1">
      <c r="A147" s="40"/>
      <c r="B147" s="41"/>
      <c r="C147" s="254" t="s">
        <v>422</v>
      </c>
      <c r="D147" s="254" t="s">
        <v>159</v>
      </c>
      <c r="E147" s="255" t="s">
        <v>763</v>
      </c>
      <c r="F147" s="256" t="s">
        <v>764</v>
      </c>
      <c r="G147" s="257" t="s">
        <v>151</v>
      </c>
      <c r="H147" s="258">
        <v>2</v>
      </c>
      <c r="I147" s="259"/>
      <c r="J147" s="260">
        <f>ROUND(I147*H147,2)</f>
        <v>0</v>
      </c>
      <c r="K147" s="256" t="s">
        <v>152</v>
      </c>
      <c r="L147" s="261"/>
      <c r="M147" s="262" t="s">
        <v>19</v>
      </c>
      <c r="N147" s="263" t="s">
        <v>41</v>
      </c>
      <c r="O147" s="86"/>
      <c r="P147" s="223">
        <f>O147*H147</f>
        <v>0</v>
      </c>
      <c r="Q147" s="223">
        <v>0.00024000000000000001</v>
      </c>
      <c r="R147" s="223">
        <f>Q147*H147</f>
        <v>0.00048000000000000001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163</v>
      </c>
      <c r="AT147" s="225" t="s">
        <v>159</v>
      </c>
      <c r="AU147" s="225" t="s">
        <v>79</v>
      </c>
      <c r="AY147" s="19" t="s">
        <v>143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77</v>
      </c>
      <c r="BK147" s="226">
        <f>ROUND(I147*H147,2)</f>
        <v>0</v>
      </c>
      <c r="BL147" s="19" t="s">
        <v>153</v>
      </c>
      <c r="BM147" s="225" t="s">
        <v>765</v>
      </c>
    </row>
    <row r="148" s="2" customFormat="1" ht="24.15" customHeight="1">
      <c r="A148" s="40"/>
      <c r="B148" s="41"/>
      <c r="C148" s="214" t="s">
        <v>427</v>
      </c>
      <c r="D148" s="214" t="s">
        <v>148</v>
      </c>
      <c r="E148" s="215" t="s">
        <v>766</v>
      </c>
      <c r="F148" s="216" t="s">
        <v>767</v>
      </c>
      <c r="G148" s="217" t="s">
        <v>167</v>
      </c>
      <c r="H148" s="218">
        <v>6</v>
      </c>
      <c r="I148" s="219"/>
      <c r="J148" s="220">
        <f>ROUND(I148*H148,2)</f>
        <v>0</v>
      </c>
      <c r="K148" s="216" t="s">
        <v>152</v>
      </c>
      <c r="L148" s="46"/>
      <c r="M148" s="221" t="s">
        <v>19</v>
      </c>
      <c r="N148" s="222" t="s">
        <v>41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0.00198</v>
      </c>
      <c r="T148" s="224">
        <f>S148*H148</f>
        <v>0.01188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257</v>
      </c>
      <c r="AT148" s="225" t="s">
        <v>148</v>
      </c>
      <c r="AU148" s="225" t="s">
        <v>79</v>
      </c>
      <c r="AY148" s="19" t="s">
        <v>143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77</v>
      </c>
      <c r="BK148" s="226">
        <f>ROUND(I148*H148,2)</f>
        <v>0</v>
      </c>
      <c r="BL148" s="19" t="s">
        <v>257</v>
      </c>
      <c r="BM148" s="225" t="s">
        <v>768</v>
      </c>
    </row>
    <row r="149" s="2" customFormat="1">
      <c r="A149" s="40"/>
      <c r="B149" s="41"/>
      <c r="C149" s="42"/>
      <c r="D149" s="227" t="s">
        <v>155</v>
      </c>
      <c r="E149" s="42"/>
      <c r="F149" s="228" t="s">
        <v>769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155</v>
      </c>
      <c r="AU149" s="19" t="s">
        <v>79</v>
      </c>
    </row>
    <row r="150" s="13" customFormat="1">
      <c r="A150" s="13"/>
      <c r="B150" s="232"/>
      <c r="C150" s="233"/>
      <c r="D150" s="234" t="s">
        <v>157</v>
      </c>
      <c r="E150" s="235" t="s">
        <v>19</v>
      </c>
      <c r="F150" s="236" t="s">
        <v>407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157</v>
      </c>
      <c r="AU150" s="242" t="s">
        <v>79</v>
      </c>
      <c r="AV150" s="13" t="s">
        <v>77</v>
      </c>
      <c r="AW150" s="13" t="s">
        <v>32</v>
      </c>
      <c r="AX150" s="13" t="s">
        <v>70</v>
      </c>
      <c r="AY150" s="242" t="s">
        <v>143</v>
      </c>
    </row>
    <row r="151" s="14" customFormat="1">
      <c r="A151" s="14"/>
      <c r="B151" s="243"/>
      <c r="C151" s="244"/>
      <c r="D151" s="234" t="s">
        <v>157</v>
      </c>
      <c r="E151" s="245" t="s">
        <v>19</v>
      </c>
      <c r="F151" s="246" t="s">
        <v>770</v>
      </c>
      <c r="G151" s="244"/>
      <c r="H151" s="247">
        <v>6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157</v>
      </c>
      <c r="AU151" s="253" t="s">
        <v>79</v>
      </c>
      <c r="AV151" s="14" t="s">
        <v>79</v>
      </c>
      <c r="AW151" s="14" t="s">
        <v>32</v>
      </c>
      <c r="AX151" s="14" t="s">
        <v>77</v>
      </c>
      <c r="AY151" s="253" t="s">
        <v>143</v>
      </c>
    </row>
    <row r="152" s="2" customFormat="1" ht="16.5" customHeight="1">
      <c r="A152" s="40"/>
      <c r="B152" s="41"/>
      <c r="C152" s="214" t="s">
        <v>431</v>
      </c>
      <c r="D152" s="214" t="s">
        <v>148</v>
      </c>
      <c r="E152" s="215" t="s">
        <v>771</v>
      </c>
      <c r="F152" s="216" t="s">
        <v>772</v>
      </c>
      <c r="G152" s="217" t="s">
        <v>151</v>
      </c>
      <c r="H152" s="218">
        <v>1</v>
      </c>
      <c r="I152" s="219"/>
      <c r="J152" s="220">
        <f>ROUND(I152*H152,2)</f>
        <v>0</v>
      </c>
      <c r="K152" s="216" t="s">
        <v>162</v>
      </c>
      <c r="L152" s="46"/>
      <c r="M152" s="221" t="s">
        <v>19</v>
      </c>
      <c r="N152" s="222" t="s">
        <v>41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0.029610000000000001</v>
      </c>
      <c r="T152" s="224">
        <f>S152*H152</f>
        <v>0.029610000000000001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257</v>
      </c>
      <c r="AT152" s="225" t="s">
        <v>148</v>
      </c>
      <c r="AU152" s="225" t="s">
        <v>79</v>
      </c>
      <c r="AY152" s="19" t="s">
        <v>143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77</v>
      </c>
      <c r="BK152" s="226">
        <f>ROUND(I152*H152,2)</f>
        <v>0</v>
      </c>
      <c r="BL152" s="19" t="s">
        <v>257</v>
      </c>
      <c r="BM152" s="225" t="s">
        <v>773</v>
      </c>
    </row>
    <row r="153" s="2" customFormat="1" ht="49.05" customHeight="1">
      <c r="A153" s="40"/>
      <c r="B153" s="41"/>
      <c r="C153" s="214" t="s">
        <v>435</v>
      </c>
      <c r="D153" s="214" t="s">
        <v>148</v>
      </c>
      <c r="E153" s="215" t="s">
        <v>774</v>
      </c>
      <c r="F153" s="216" t="s">
        <v>775</v>
      </c>
      <c r="G153" s="217" t="s">
        <v>336</v>
      </c>
      <c r="H153" s="218">
        <v>0.028000000000000001</v>
      </c>
      <c r="I153" s="219"/>
      <c r="J153" s="220">
        <f>ROUND(I153*H153,2)</f>
        <v>0</v>
      </c>
      <c r="K153" s="216" t="s">
        <v>152</v>
      </c>
      <c r="L153" s="46"/>
      <c r="M153" s="221" t="s">
        <v>19</v>
      </c>
      <c r="N153" s="222" t="s">
        <v>41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257</v>
      </c>
      <c r="AT153" s="225" t="s">
        <v>148</v>
      </c>
      <c r="AU153" s="225" t="s">
        <v>79</v>
      </c>
      <c r="AY153" s="19" t="s">
        <v>143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77</v>
      </c>
      <c r="BK153" s="226">
        <f>ROUND(I153*H153,2)</f>
        <v>0</v>
      </c>
      <c r="BL153" s="19" t="s">
        <v>257</v>
      </c>
      <c r="BM153" s="225" t="s">
        <v>776</v>
      </c>
    </row>
    <row r="154" s="2" customFormat="1">
      <c r="A154" s="40"/>
      <c r="B154" s="41"/>
      <c r="C154" s="42"/>
      <c r="D154" s="227" t="s">
        <v>155</v>
      </c>
      <c r="E154" s="42"/>
      <c r="F154" s="228" t="s">
        <v>777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155</v>
      </c>
      <c r="AU154" s="19" t="s">
        <v>79</v>
      </c>
    </row>
    <row r="155" s="12" customFormat="1" ht="22.8" customHeight="1">
      <c r="A155" s="12"/>
      <c r="B155" s="198"/>
      <c r="C155" s="199"/>
      <c r="D155" s="200" t="s">
        <v>69</v>
      </c>
      <c r="E155" s="212" t="s">
        <v>778</v>
      </c>
      <c r="F155" s="212" t="s">
        <v>779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SUM(P156:P171)</f>
        <v>0</v>
      </c>
      <c r="Q155" s="206"/>
      <c r="R155" s="207">
        <f>SUM(R156:R171)</f>
        <v>0.029700000000000001</v>
      </c>
      <c r="S155" s="206"/>
      <c r="T155" s="208">
        <f>SUM(T156:T171)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79</v>
      </c>
      <c r="AT155" s="210" t="s">
        <v>69</v>
      </c>
      <c r="AU155" s="210" t="s">
        <v>77</v>
      </c>
      <c r="AY155" s="209" t="s">
        <v>143</v>
      </c>
      <c r="BK155" s="211">
        <f>SUM(BK156:BK171)</f>
        <v>0</v>
      </c>
    </row>
    <row r="156" s="2" customFormat="1" ht="16.5" customHeight="1">
      <c r="A156" s="40"/>
      <c r="B156" s="41"/>
      <c r="C156" s="214" t="s">
        <v>440</v>
      </c>
      <c r="D156" s="214" t="s">
        <v>148</v>
      </c>
      <c r="E156" s="215" t="s">
        <v>780</v>
      </c>
      <c r="F156" s="216" t="s">
        <v>781</v>
      </c>
      <c r="G156" s="217" t="s">
        <v>370</v>
      </c>
      <c r="H156" s="218">
        <v>1</v>
      </c>
      <c r="I156" s="219"/>
      <c r="J156" s="220">
        <f>ROUND(I156*H156,2)</f>
        <v>0</v>
      </c>
      <c r="K156" s="216" t="s">
        <v>162</v>
      </c>
      <c r="L156" s="46"/>
      <c r="M156" s="221" t="s">
        <v>19</v>
      </c>
      <c r="N156" s="222" t="s">
        <v>41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257</v>
      </c>
      <c r="AT156" s="225" t="s">
        <v>148</v>
      </c>
      <c r="AU156" s="225" t="s">
        <v>79</v>
      </c>
      <c r="AY156" s="19" t="s">
        <v>143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77</v>
      </c>
      <c r="BK156" s="226">
        <f>ROUND(I156*H156,2)</f>
        <v>0</v>
      </c>
      <c r="BL156" s="19" t="s">
        <v>257</v>
      </c>
      <c r="BM156" s="225" t="s">
        <v>782</v>
      </c>
    </row>
    <row r="157" s="2" customFormat="1" ht="33" customHeight="1">
      <c r="A157" s="40"/>
      <c r="B157" s="41"/>
      <c r="C157" s="214" t="s">
        <v>444</v>
      </c>
      <c r="D157" s="214" t="s">
        <v>148</v>
      </c>
      <c r="E157" s="215" t="s">
        <v>783</v>
      </c>
      <c r="F157" s="216" t="s">
        <v>784</v>
      </c>
      <c r="G157" s="217" t="s">
        <v>167</v>
      </c>
      <c r="H157" s="218">
        <v>12</v>
      </c>
      <c r="I157" s="219"/>
      <c r="J157" s="220">
        <f>ROUND(I157*H157,2)</f>
        <v>0</v>
      </c>
      <c r="K157" s="216" t="s">
        <v>152</v>
      </c>
      <c r="L157" s="46"/>
      <c r="M157" s="221" t="s">
        <v>19</v>
      </c>
      <c r="N157" s="222" t="s">
        <v>41</v>
      </c>
      <c r="O157" s="86"/>
      <c r="P157" s="223">
        <f>O157*H157</f>
        <v>0</v>
      </c>
      <c r="Q157" s="223">
        <v>0.00097999999999999997</v>
      </c>
      <c r="R157" s="223">
        <f>Q157*H157</f>
        <v>0.01176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257</v>
      </c>
      <c r="AT157" s="225" t="s">
        <v>148</v>
      </c>
      <c r="AU157" s="225" t="s">
        <v>79</v>
      </c>
      <c r="AY157" s="19" t="s">
        <v>143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77</v>
      </c>
      <c r="BK157" s="226">
        <f>ROUND(I157*H157,2)</f>
        <v>0</v>
      </c>
      <c r="BL157" s="19" t="s">
        <v>257</v>
      </c>
      <c r="BM157" s="225" t="s">
        <v>785</v>
      </c>
    </row>
    <row r="158" s="2" customFormat="1">
      <c r="A158" s="40"/>
      <c r="B158" s="41"/>
      <c r="C158" s="42"/>
      <c r="D158" s="227" t="s">
        <v>155</v>
      </c>
      <c r="E158" s="42"/>
      <c r="F158" s="228" t="s">
        <v>786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155</v>
      </c>
      <c r="AU158" s="19" t="s">
        <v>79</v>
      </c>
    </row>
    <row r="159" s="2" customFormat="1" ht="33" customHeight="1">
      <c r="A159" s="40"/>
      <c r="B159" s="41"/>
      <c r="C159" s="214" t="s">
        <v>449</v>
      </c>
      <c r="D159" s="214" t="s">
        <v>148</v>
      </c>
      <c r="E159" s="215" t="s">
        <v>787</v>
      </c>
      <c r="F159" s="216" t="s">
        <v>788</v>
      </c>
      <c r="G159" s="217" t="s">
        <v>167</v>
      </c>
      <c r="H159" s="218">
        <v>12</v>
      </c>
      <c r="I159" s="219"/>
      <c r="J159" s="220">
        <f>ROUND(I159*H159,2)</f>
        <v>0</v>
      </c>
      <c r="K159" s="216" t="s">
        <v>152</v>
      </c>
      <c r="L159" s="46"/>
      <c r="M159" s="221" t="s">
        <v>19</v>
      </c>
      <c r="N159" s="222" t="s">
        <v>41</v>
      </c>
      <c r="O159" s="86"/>
      <c r="P159" s="223">
        <f>O159*H159</f>
        <v>0</v>
      </c>
      <c r="Q159" s="223">
        <v>0.0012600000000000001</v>
      </c>
      <c r="R159" s="223">
        <f>Q159*H159</f>
        <v>0.015120000000000002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257</v>
      </c>
      <c r="AT159" s="225" t="s">
        <v>148</v>
      </c>
      <c r="AU159" s="225" t="s">
        <v>79</v>
      </c>
      <c r="AY159" s="19" t="s">
        <v>143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77</v>
      </c>
      <c r="BK159" s="226">
        <f>ROUND(I159*H159,2)</f>
        <v>0</v>
      </c>
      <c r="BL159" s="19" t="s">
        <v>257</v>
      </c>
      <c r="BM159" s="225" t="s">
        <v>789</v>
      </c>
    </row>
    <row r="160" s="2" customFormat="1">
      <c r="A160" s="40"/>
      <c r="B160" s="41"/>
      <c r="C160" s="42"/>
      <c r="D160" s="227" t="s">
        <v>155</v>
      </c>
      <c r="E160" s="42"/>
      <c r="F160" s="228" t="s">
        <v>790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155</v>
      </c>
      <c r="AU160" s="19" t="s">
        <v>79</v>
      </c>
    </row>
    <row r="161" s="2" customFormat="1" ht="49.05" customHeight="1">
      <c r="A161" s="40"/>
      <c r="B161" s="41"/>
      <c r="C161" s="214" t="s">
        <v>453</v>
      </c>
      <c r="D161" s="214" t="s">
        <v>148</v>
      </c>
      <c r="E161" s="215" t="s">
        <v>791</v>
      </c>
      <c r="F161" s="216" t="s">
        <v>792</v>
      </c>
      <c r="G161" s="217" t="s">
        <v>167</v>
      </c>
      <c r="H161" s="218">
        <v>12</v>
      </c>
      <c r="I161" s="219"/>
      <c r="J161" s="220">
        <f>ROUND(I161*H161,2)</f>
        <v>0</v>
      </c>
      <c r="K161" s="216" t="s">
        <v>152</v>
      </c>
      <c r="L161" s="46"/>
      <c r="M161" s="221" t="s">
        <v>19</v>
      </c>
      <c r="N161" s="222" t="s">
        <v>41</v>
      </c>
      <c r="O161" s="86"/>
      <c r="P161" s="223">
        <f>O161*H161</f>
        <v>0</v>
      </c>
      <c r="Q161" s="223">
        <v>4.0000000000000003E-05</v>
      </c>
      <c r="R161" s="223">
        <f>Q161*H161</f>
        <v>0.00048000000000000007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257</v>
      </c>
      <c r="AT161" s="225" t="s">
        <v>148</v>
      </c>
      <c r="AU161" s="225" t="s">
        <v>79</v>
      </c>
      <c r="AY161" s="19" t="s">
        <v>143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77</v>
      </c>
      <c r="BK161" s="226">
        <f>ROUND(I161*H161,2)</f>
        <v>0</v>
      </c>
      <c r="BL161" s="19" t="s">
        <v>257</v>
      </c>
      <c r="BM161" s="225" t="s">
        <v>793</v>
      </c>
    </row>
    <row r="162" s="2" customFormat="1">
      <c r="A162" s="40"/>
      <c r="B162" s="41"/>
      <c r="C162" s="42"/>
      <c r="D162" s="227" t="s">
        <v>155</v>
      </c>
      <c r="E162" s="42"/>
      <c r="F162" s="228" t="s">
        <v>794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155</v>
      </c>
      <c r="AU162" s="19" t="s">
        <v>79</v>
      </c>
    </row>
    <row r="163" s="2" customFormat="1" ht="55.5" customHeight="1">
      <c r="A163" s="40"/>
      <c r="B163" s="41"/>
      <c r="C163" s="214" t="s">
        <v>458</v>
      </c>
      <c r="D163" s="214" t="s">
        <v>148</v>
      </c>
      <c r="E163" s="215" t="s">
        <v>795</v>
      </c>
      <c r="F163" s="216" t="s">
        <v>796</v>
      </c>
      <c r="G163" s="217" t="s">
        <v>167</v>
      </c>
      <c r="H163" s="218">
        <v>12</v>
      </c>
      <c r="I163" s="219"/>
      <c r="J163" s="220">
        <f>ROUND(I163*H163,2)</f>
        <v>0</v>
      </c>
      <c r="K163" s="216" t="s">
        <v>152</v>
      </c>
      <c r="L163" s="46"/>
      <c r="M163" s="221" t="s">
        <v>19</v>
      </c>
      <c r="N163" s="222" t="s">
        <v>41</v>
      </c>
      <c r="O163" s="86"/>
      <c r="P163" s="223">
        <f>O163*H163</f>
        <v>0</v>
      </c>
      <c r="Q163" s="223">
        <v>4.0000000000000003E-05</v>
      </c>
      <c r="R163" s="223">
        <f>Q163*H163</f>
        <v>0.00048000000000000007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257</v>
      </c>
      <c r="AT163" s="225" t="s">
        <v>148</v>
      </c>
      <c r="AU163" s="225" t="s">
        <v>79</v>
      </c>
      <c r="AY163" s="19" t="s">
        <v>143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77</v>
      </c>
      <c r="BK163" s="226">
        <f>ROUND(I163*H163,2)</f>
        <v>0</v>
      </c>
      <c r="BL163" s="19" t="s">
        <v>257</v>
      </c>
      <c r="BM163" s="225" t="s">
        <v>797</v>
      </c>
    </row>
    <row r="164" s="2" customFormat="1">
      <c r="A164" s="40"/>
      <c r="B164" s="41"/>
      <c r="C164" s="42"/>
      <c r="D164" s="227" t="s">
        <v>155</v>
      </c>
      <c r="E164" s="42"/>
      <c r="F164" s="228" t="s">
        <v>798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155</v>
      </c>
      <c r="AU164" s="19" t="s">
        <v>79</v>
      </c>
    </row>
    <row r="165" s="2" customFormat="1" ht="33" customHeight="1">
      <c r="A165" s="40"/>
      <c r="B165" s="41"/>
      <c r="C165" s="214" t="s">
        <v>462</v>
      </c>
      <c r="D165" s="214" t="s">
        <v>148</v>
      </c>
      <c r="E165" s="215" t="s">
        <v>799</v>
      </c>
      <c r="F165" s="216" t="s">
        <v>800</v>
      </c>
      <c r="G165" s="217" t="s">
        <v>151</v>
      </c>
      <c r="H165" s="218">
        <v>1</v>
      </c>
      <c r="I165" s="219"/>
      <c r="J165" s="220">
        <f>ROUND(I165*H165,2)</f>
        <v>0</v>
      </c>
      <c r="K165" s="216" t="s">
        <v>152</v>
      </c>
      <c r="L165" s="46"/>
      <c r="M165" s="221" t="s">
        <v>19</v>
      </c>
      <c r="N165" s="222" t="s">
        <v>41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257</v>
      </c>
      <c r="AT165" s="225" t="s">
        <v>148</v>
      </c>
      <c r="AU165" s="225" t="s">
        <v>79</v>
      </c>
      <c r="AY165" s="19" t="s">
        <v>143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77</v>
      </c>
      <c r="BK165" s="226">
        <f>ROUND(I165*H165,2)</f>
        <v>0</v>
      </c>
      <c r="BL165" s="19" t="s">
        <v>257</v>
      </c>
      <c r="BM165" s="225" t="s">
        <v>801</v>
      </c>
    </row>
    <row r="166" s="2" customFormat="1">
      <c r="A166" s="40"/>
      <c r="B166" s="41"/>
      <c r="C166" s="42"/>
      <c r="D166" s="227" t="s">
        <v>155</v>
      </c>
      <c r="E166" s="42"/>
      <c r="F166" s="228" t="s">
        <v>802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155</v>
      </c>
      <c r="AU166" s="19" t="s">
        <v>79</v>
      </c>
    </row>
    <row r="167" s="2" customFormat="1" ht="21.75" customHeight="1">
      <c r="A167" s="40"/>
      <c r="B167" s="41"/>
      <c r="C167" s="214" t="s">
        <v>466</v>
      </c>
      <c r="D167" s="214" t="s">
        <v>148</v>
      </c>
      <c r="E167" s="215" t="s">
        <v>803</v>
      </c>
      <c r="F167" s="216" t="s">
        <v>804</v>
      </c>
      <c r="G167" s="217" t="s">
        <v>151</v>
      </c>
      <c r="H167" s="218">
        <v>8</v>
      </c>
      <c r="I167" s="219"/>
      <c r="J167" s="220">
        <f>ROUND(I167*H167,2)</f>
        <v>0</v>
      </c>
      <c r="K167" s="216" t="s">
        <v>162</v>
      </c>
      <c r="L167" s="46"/>
      <c r="M167" s="221" t="s">
        <v>19</v>
      </c>
      <c r="N167" s="222" t="s">
        <v>41</v>
      </c>
      <c r="O167" s="86"/>
      <c r="P167" s="223">
        <f>O167*H167</f>
        <v>0</v>
      </c>
      <c r="Q167" s="223">
        <v>0.00017000000000000001</v>
      </c>
      <c r="R167" s="223">
        <f>Q167*H167</f>
        <v>0.0013600000000000001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257</v>
      </c>
      <c r="AT167" s="225" t="s">
        <v>148</v>
      </c>
      <c r="AU167" s="225" t="s">
        <v>79</v>
      </c>
      <c r="AY167" s="19" t="s">
        <v>143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77</v>
      </c>
      <c r="BK167" s="226">
        <f>ROUND(I167*H167,2)</f>
        <v>0</v>
      </c>
      <c r="BL167" s="19" t="s">
        <v>257</v>
      </c>
      <c r="BM167" s="225" t="s">
        <v>805</v>
      </c>
    </row>
    <row r="168" s="2" customFormat="1" ht="37.8" customHeight="1">
      <c r="A168" s="40"/>
      <c r="B168" s="41"/>
      <c r="C168" s="214" t="s">
        <v>471</v>
      </c>
      <c r="D168" s="214" t="s">
        <v>148</v>
      </c>
      <c r="E168" s="215" t="s">
        <v>806</v>
      </c>
      <c r="F168" s="216" t="s">
        <v>807</v>
      </c>
      <c r="G168" s="217" t="s">
        <v>167</v>
      </c>
      <c r="H168" s="218">
        <v>25</v>
      </c>
      <c r="I168" s="219"/>
      <c r="J168" s="220">
        <f>ROUND(I168*H168,2)</f>
        <v>0</v>
      </c>
      <c r="K168" s="216" t="s">
        <v>152</v>
      </c>
      <c r="L168" s="46"/>
      <c r="M168" s="221" t="s">
        <v>19</v>
      </c>
      <c r="N168" s="222" t="s">
        <v>41</v>
      </c>
      <c r="O168" s="86"/>
      <c r="P168" s="223">
        <f>O168*H168</f>
        <v>0</v>
      </c>
      <c r="Q168" s="223">
        <v>2.0000000000000002E-05</v>
      </c>
      <c r="R168" s="223">
        <f>Q168*H168</f>
        <v>0.00050000000000000001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257</v>
      </c>
      <c r="AT168" s="225" t="s">
        <v>148</v>
      </c>
      <c r="AU168" s="225" t="s">
        <v>79</v>
      </c>
      <c r="AY168" s="19" t="s">
        <v>143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77</v>
      </c>
      <c r="BK168" s="226">
        <f>ROUND(I168*H168,2)</f>
        <v>0</v>
      </c>
      <c r="BL168" s="19" t="s">
        <v>257</v>
      </c>
      <c r="BM168" s="225" t="s">
        <v>808</v>
      </c>
    </row>
    <row r="169" s="2" customFormat="1">
      <c r="A169" s="40"/>
      <c r="B169" s="41"/>
      <c r="C169" s="42"/>
      <c r="D169" s="227" t="s">
        <v>155</v>
      </c>
      <c r="E169" s="42"/>
      <c r="F169" s="228" t="s">
        <v>809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155</v>
      </c>
      <c r="AU169" s="19" t="s">
        <v>79</v>
      </c>
    </row>
    <row r="170" s="2" customFormat="1" ht="49.05" customHeight="1">
      <c r="A170" s="40"/>
      <c r="B170" s="41"/>
      <c r="C170" s="214" t="s">
        <v>476</v>
      </c>
      <c r="D170" s="214" t="s">
        <v>148</v>
      </c>
      <c r="E170" s="215" t="s">
        <v>810</v>
      </c>
      <c r="F170" s="216" t="s">
        <v>811</v>
      </c>
      <c r="G170" s="217" t="s">
        <v>336</v>
      </c>
      <c r="H170" s="218">
        <v>0.029999999999999999</v>
      </c>
      <c r="I170" s="219"/>
      <c r="J170" s="220">
        <f>ROUND(I170*H170,2)</f>
        <v>0</v>
      </c>
      <c r="K170" s="216" t="s">
        <v>152</v>
      </c>
      <c r="L170" s="46"/>
      <c r="M170" s="221" t="s">
        <v>19</v>
      </c>
      <c r="N170" s="222" t="s">
        <v>41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257</v>
      </c>
      <c r="AT170" s="225" t="s">
        <v>148</v>
      </c>
      <c r="AU170" s="225" t="s">
        <v>79</v>
      </c>
      <c r="AY170" s="19" t="s">
        <v>143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77</v>
      </c>
      <c r="BK170" s="226">
        <f>ROUND(I170*H170,2)</f>
        <v>0</v>
      </c>
      <c r="BL170" s="19" t="s">
        <v>257</v>
      </c>
      <c r="BM170" s="225" t="s">
        <v>812</v>
      </c>
    </row>
    <row r="171" s="2" customFormat="1">
      <c r="A171" s="40"/>
      <c r="B171" s="41"/>
      <c r="C171" s="42"/>
      <c r="D171" s="227" t="s">
        <v>155</v>
      </c>
      <c r="E171" s="42"/>
      <c r="F171" s="228" t="s">
        <v>813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155</v>
      </c>
      <c r="AU171" s="19" t="s">
        <v>79</v>
      </c>
    </row>
    <row r="172" s="12" customFormat="1" ht="22.8" customHeight="1">
      <c r="A172" s="12"/>
      <c r="B172" s="198"/>
      <c r="C172" s="199"/>
      <c r="D172" s="200" t="s">
        <v>69</v>
      </c>
      <c r="E172" s="212" t="s">
        <v>814</v>
      </c>
      <c r="F172" s="212" t="s">
        <v>815</v>
      </c>
      <c r="G172" s="199"/>
      <c r="H172" s="199"/>
      <c r="I172" s="202"/>
      <c r="J172" s="213">
        <f>BK172</f>
        <v>0</v>
      </c>
      <c r="K172" s="199"/>
      <c r="L172" s="204"/>
      <c r="M172" s="205"/>
      <c r="N172" s="206"/>
      <c r="O172" s="206"/>
      <c r="P172" s="207">
        <f>SUM(P173:P199)</f>
        <v>0</v>
      </c>
      <c r="Q172" s="206"/>
      <c r="R172" s="207">
        <f>SUM(R173:R199)</f>
        <v>0.12461000000000001</v>
      </c>
      <c r="S172" s="206"/>
      <c r="T172" s="208">
        <f>SUM(T173:T199)</f>
        <v>0.20701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9" t="s">
        <v>79</v>
      </c>
      <c r="AT172" s="210" t="s">
        <v>69</v>
      </c>
      <c r="AU172" s="210" t="s">
        <v>77</v>
      </c>
      <c r="AY172" s="209" t="s">
        <v>143</v>
      </c>
      <c r="BK172" s="211">
        <f>SUM(BK173:BK199)</f>
        <v>0</v>
      </c>
    </row>
    <row r="173" s="2" customFormat="1" ht="33" customHeight="1">
      <c r="A173" s="40"/>
      <c r="B173" s="41"/>
      <c r="C173" s="214" t="s">
        <v>483</v>
      </c>
      <c r="D173" s="214" t="s">
        <v>148</v>
      </c>
      <c r="E173" s="215" t="s">
        <v>816</v>
      </c>
      <c r="F173" s="216" t="s">
        <v>817</v>
      </c>
      <c r="G173" s="217" t="s">
        <v>370</v>
      </c>
      <c r="H173" s="218">
        <v>2</v>
      </c>
      <c r="I173" s="219"/>
      <c r="J173" s="220">
        <f>ROUND(I173*H173,2)</f>
        <v>0</v>
      </c>
      <c r="K173" s="216" t="s">
        <v>152</v>
      </c>
      <c r="L173" s="46"/>
      <c r="M173" s="221" t="s">
        <v>19</v>
      </c>
      <c r="N173" s="222" t="s">
        <v>41</v>
      </c>
      <c r="O173" s="86"/>
      <c r="P173" s="223">
        <f>O173*H173</f>
        <v>0</v>
      </c>
      <c r="Q173" s="223">
        <v>0.010789999999999999</v>
      </c>
      <c r="R173" s="223">
        <f>Q173*H173</f>
        <v>0.021579999999999998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257</v>
      </c>
      <c r="AT173" s="225" t="s">
        <v>148</v>
      </c>
      <c r="AU173" s="225" t="s">
        <v>79</v>
      </c>
      <c r="AY173" s="19" t="s">
        <v>143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77</v>
      </c>
      <c r="BK173" s="226">
        <f>ROUND(I173*H173,2)</f>
        <v>0</v>
      </c>
      <c r="BL173" s="19" t="s">
        <v>257</v>
      </c>
      <c r="BM173" s="225" t="s">
        <v>818</v>
      </c>
    </row>
    <row r="174" s="2" customFormat="1">
      <c r="A174" s="40"/>
      <c r="B174" s="41"/>
      <c r="C174" s="42"/>
      <c r="D174" s="227" t="s">
        <v>155</v>
      </c>
      <c r="E174" s="42"/>
      <c r="F174" s="228" t="s">
        <v>819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155</v>
      </c>
      <c r="AU174" s="19" t="s">
        <v>79</v>
      </c>
    </row>
    <row r="175" s="2" customFormat="1" ht="37.8" customHeight="1">
      <c r="A175" s="40"/>
      <c r="B175" s="41"/>
      <c r="C175" s="214" t="s">
        <v>490</v>
      </c>
      <c r="D175" s="214" t="s">
        <v>148</v>
      </c>
      <c r="E175" s="215" t="s">
        <v>820</v>
      </c>
      <c r="F175" s="216" t="s">
        <v>821</v>
      </c>
      <c r="G175" s="217" t="s">
        <v>370</v>
      </c>
      <c r="H175" s="218">
        <v>1</v>
      </c>
      <c r="I175" s="219"/>
      <c r="J175" s="220">
        <f>ROUND(I175*H175,2)</f>
        <v>0</v>
      </c>
      <c r="K175" s="216" t="s">
        <v>152</v>
      </c>
      <c r="L175" s="46"/>
      <c r="M175" s="221" t="s">
        <v>19</v>
      </c>
      <c r="N175" s="222" t="s">
        <v>41</v>
      </c>
      <c r="O175" s="86"/>
      <c r="P175" s="223">
        <f>O175*H175</f>
        <v>0</v>
      </c>
      <c r="Q175" s="223">
        <v>0.016570000000000001</v>
      </c>
      <c r="R175" s="223">
        <f>Q175*H175</f>
        <v>0.016570000000000001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257</v>
      </c>
      <c r="AT175" s="225" t="s">
        <v>148</v>
      </c>
      <c r="AU175" s="225" t="s">
        <v>79</v>
      </c>
      <c r="AY175" s="19" t="s">
        <v>143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77</v>
      </c>
      <c r="BK175" s="226">
        <f>ROUND(I175*H175,2)</f>
        <v>0</v>
      </c>
      <c r="BL175" s="19" t="s">
        <v>257</v>
      </c>
      <c r="BM175" s="225" t="s">
        <v>822</v>
      </c>
    </row>
    <row r="176" s="2" customFormat="1">
      <c r="A176" s="40"/>
      <c r="B176" s="41"/>
      <c r="C176" s="42"/>
      <c r="D176" s="227" t="s">
        <v>155</v>
      </c>
      <c r="E176" s="42"/>
      <c r="F176" s="228" t="s">
        <v>823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155</v>
      </c>
      <c r="AU176" s="19" t="s">
        <v>79</v>
      </c>
    </row>
    <row r="177" s="2" customFormat="1" ht="37.8" customHeight="1">
      <c r="A177" s="40"/>
      <c r="B177" s="41"/>
      <c r="C177" s="214" t="s">
        <v>495</v>
      </c>
      <c r="D177" s="214" t="s">
        <v>148</v>
      </c>
      <c r="E177" s="215" t="s">
        <v>824</v>
      </c>
      <c r="F177" s="216" t="s">
        <v>825</v>
      </c>
      <c r="G177" s="217" t="s">
        <v>370</v>
      </c>
      <c r="H177" s="218">
        <v>1</v>
      </c>
      <c r="I177" s="219"/>
      <c r="J177" s="220">
        <f>ROUND(I177*H177,2)</f>
        <v>0</v>
      </c>
      <c r="K177" s="216" t="s">
        <v>152</v>
      </c>
      <c r="L177" s="46"/>
      <c r="M177" s="221" t="s">
        <v>19</v>
      </c>
      <c r="N177" s="222" t="s">
        <v>41</v>
      </c>
      <c r="O177" s="86"/>
      <c r="P177" s="223">
        <f>O177*H177</f>
        <v>0</v>
      </c>
      <c r="Q177" s="223">
        <v>0.014760000000000001</v>
      </c>
      <c r="R177" s="223">
        <f>Q177*H177</f>
        <v>0.014760000000000001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257</v>
      </c>
      <c r="AT177" s="225" t="s">
        <v>148</v>
      </c>
      <c r="AU177" s="225" t="s">
        <v>79</v>
      </c>
      <c r="AY177" s="19" t="s">
        <v>143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77</v>
      </c>
      <c r="BK177" s="226">
        <f>ROUND(I177*H177,2)</f>
        <v>0</v>
      </c>
      <c r="BL177" s="19" t="s">
        <v>257</v>
      </c>
      <c r="BM177" s="225" t="s">
        <v>826</v>
      </c>
    </row>
    <row r="178" s="2" customFormat="1">
      <c r="A178" s="40"/>
      <c r="B178" s="41"/>
      <c r="C178" s="42"/>
      <c r="D178" s="227" t="s">
        <v>155</v>
      </c>
      <c r="E178" s="42"/>
      <c r="F178" s="228" t="s">
        <v>827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155</v>
      </c>
      <c r="AU178" s="19" t="s">
        <v>79</v>
      </c>
    </row>
    <row r="179" s="2" customFormat="1" ht="24.15" customHeight="1">
      <c r="A179" s="40"/>
      <c r="B179" s="41"/>
      <c r="C179" s="214" t="s">
        <v>500</v>
      </c>
      <c r="D179" s="214" t="s">
        <v>148</v>
      </c>
      <c r="E179" s="215" t="s">
        <v>828</v>
      </c>
      <c r="F179" s="216" t="s">
        <v>829</v>
      </c>
      <c r="G179" s="217" t="s">
        <v>370</v>
      </c>
      <c r="H179" s="218">
        <v>2</v>
      </c>
      <c r="I179" s="219"/>
      <c r="J179" s="220">
        <f>ROUND(I179*H179,2)</f>
        <v>0</v>
      </c>
      <c r="K179" s="216" t="s">
        <v>152</v>
      </c>
      <c r="L179" s="46"/>
      <c r="M179" s="221" t="s">
        <v>19</v>
      </c>
      <c r="N179" s="222" t="s">
        <v>41</v>
      </c>
      <c r="O179" s="86"/>
      <c r="P179" s="223">
        <f>O179*H179</f>
        <v>0</v>
      </c>
      <c r="Q179" s="223">
        <v>0.018079999999999999</v>
      </c>
      <c r="R179" s="223">
        <f>Q179*H179</f>
        <v>0.036159999999999998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257</v>
      </c>
      <c r="AT179" s="225" t="s">
        <v>148</v>
      </c>
      <c r="AU179" s="225" t="s">
        <v>79</v>
      </c>
      <c r="AY179" s="19" t="s">
        <v>143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77</v>
      </c>
      <c r="BK179" s="226">
        <f>ROUND(I179*H179,2)</f>
        <v>0</v>
      </c>
      <c r="BL179" s="19" t="s">
        <v>257</v>
      </c>
      <c r="BM179" s="225" t="s">
        <v>830</v>
      </c>
    </row>
    <row r="180" s="2" customFormat="1">
      <c r="A180" s="40"/>
      <c r="B180" s="41"/>
      <c r="C180" s="42"/>
      <c r="D180" s="227" t="s">
        <v>155</v>
      </c>
      <c r="E180" s="42"/>
      <c r="F180" s="228" t="s">
        <v>831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155</v>
      </c>
      <c r="AU180" s="19" t="s">
        <v>79</v>
      </c>
    </row>
    <row r="181" s="2" customFormat="1" ht="37.8" customHeight="1">
      <c r="A181" s="40"/>
      <c r="B181" s="41"/>
      <c r="C181" s="214" t="s">
        <v>505</v>
      </c>
      <c r="D181" s="214" t="s">
        <v>148</v>
      </c>
      <c r="E181" s="215" t="s">
        <v>832</v>
      </c>
      <c r="F181" s="216" t="s">
        <v>833</v>
      </c>
      <c r="G181" s="217" t="s">
        <v>370</v>
      </c>
      <c r="H181" s="218">
        <v>1</v>
      </c>
      <c r="I181" s="219"/>
      <c r="J181" s="220">
        <f>ROUND(I181*H181,2)</f>
        <v>0</v>
      </c>
      <c r="K181" s="216" t="s">
        <v>152</v>
      </c>
      <c r="L181" s="46"/>
      <c r="M181" s="221" t="s">
        <v>19</v>
      </c>
      <c r="N181" s="222" t="s">
        <v>41</v>
      </c>
      <c r="O181" s="86"/>
      <c r="P181" s="223">
        <f>O181*H181</f>
        <v>0</v>
      </c>
      <c r="Q181" s="223">
        <v>0.016469999999999999</v>
      </c>
      <c r="R181" s="223">
        <f>Q181*H181</f>
        <v>0.016469999999999999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257</v>
      </c>
      <c r="AT181" s="225" t="s">
        <v>148</v>
      </c>
      <c r="AU181" s="225" t="s">
        <v>79</v>
      </c>
      <c r="AY181" s="19" t="s">
        <v>143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77</v>
      </c>
      <c r="BK181" s="226">
        <f>ROUND(I181*H181,2)</f>
        <v>0</v>
      </c>
      <c r="BL181" s="19" t="s">
        <v>257</v>
      </c>
      <c r="BM181" s="225" t="s">
        <v>834</v>
      </c>
    </row>
    <row r="182" s="2" customFormat="1">
      <c r="A182" s="40"/>
      <c r="B182" s="41"/>
      <c r="C182" s="42"/>
      <c r="D182" s="227" t="s">
        <v>155</v>
      </c>
      <c r="E182" s="42"/>
      <c r="F182" s="228" t="s">
        <v>835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155</v>
      </c>
      <c r="AU182" s="19" t="s">
        <v>79</v>
      </c>
    </row>
    <row r="183" s="2" customFormat="1" ht="33" customHeight="1">
      <c r="A183" s="40"/>
      <c r="B183" s="41"/>
      <c r="C183" s="214" t="s">
        <v>510</v>
      </c>
      <c r="D183" s="214" t="s">
        <v>148</v>
      </c>
      <c r="E183" s="215" t="s">
        <v>836</v>
      </c>
      <c r="F183" s="216" t="s">
        <v>837</v>
      </c>
      <c r="G183" s="217" t="s">
        <v>370</v>
      </c>
      <c r="H183" s="218">
        <v>1</v>
      </c>
      <c r="I183" s="219"/>
      <c r="J183" s="220">
        <f>ROUND(I183*H183,2)</f>
        <v>0</v>
      </c>
      <c r="K183" s="216" t="s">
        <v>152</v>
      </c>
      <c r="L183" s="46"/>
      <c r="M183" s="221" t="s">
        <v>19</v>
      </c>
      <c r="N183" s="222" t="s">
        <v>41</v>
      </c>
      <c r="O183" s="86"/>
      <c r="P183" s="223">
        <f>O183*H183</f>
        <v>0</v>
      </c>
      <c r="Q183" s="223">
        <v>0.014749999999999999</v>
      </c>
      <c r="R183" s="223">
        <f>Q183*H183</f>
        <v>0.014749999999999999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257</v>
      </c>
      <c r="AT183" s="225" t="s">
        <v>148</v>
      </c>
      <c r="AU183" s="225" t="s">
        <v>79</v>
      </c>
      <c r="AY183" s="19" t="s">
        <v>143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77</v>
      </c>
      <c r="BK183" s="226">
        <f>ROUND(I183*H183,2)</f>
        <v>0</v>
      </c>
      <c r="BL183" s="19" t="s">
        <v>257</v>
      </c>
      <c r="BM183" s="225" t="s">
        <v>838</v>
      </c>
    </row>
    <row r="184" s="2" customFormat="1">
      <c r="A184" s="40"/>
      <c r="B184" s="41"/>
      <c r="C184" s="42"/>
      <c r="D184" s="227" t="s">
        <v>155</v>
      </c>
      <c r="E184" s="42"/>
      <c r="F184" s="228" t="s">
        <v>839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155</v>
      </c>
      <c r="AU184" s="19" t="s">
        <v>79</v>
      </c>
    </row>
    <row r="185" s="2" customFormat="1" ht="24.15" customHeight="1">
      <c r="A185" s="40"/>
      <c r="B185" s="41"/>
      <c r="C185" s="214" t="s">
        <v>519</v>
      </c>
      <c r="D185" s="214" t="s">
        <v>148</v>
      </c>
      <c r="E185" s="215" t="s">
        <v>840</v>
      </c>
      <c r="F185" s="216" t="s">
        <v>841</v>
      </c>
      <c r="G185" s="217" t="s">
        <v>151</v>
      </c>
      <c r="H185" s="218">
        <v>2</v>
      </c>
      <c r="I185" s="219"/>
      <c r="J185" s="220">
        <f>ROUND(I185*H185,2)</f>
        <v>0</v>
      </c>
      <c r="K185" s="216" t="s">
        <v>152</v>
      </c>
      <c r="L185" s="46"/>
      <c r="M185" s="221" t="s">
        <v>19</v>
      </c>
      <c r="N185" s="222" t="s">
        <v>41</v>
      </c>
      <c r="O185" s="86"/>
      <c r="P185" s="223">
        <f>O185*H185</f>
        <v>0</v>
      </c>
      <c r="Q185" s="223">
        <v>0.00016000000000000001</v>
      </c>
      <c r="R185" s="223">
        <f>Q185*H185</f>
        <v>0.00032000000000000003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257</v>
      </c>
      <c r="AT185" s="225" t="s">
        <v>148</v>
      </c>
      <c r="AU185" s="225" t="s">
        <v>79</v>
      </c>
      <c r="AY185" s="19" t="s">
        <v>143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77</v>
      </c>
      <c r="BK185" s="226">
        <f>ROUND(I185*H185,2)</f>
        <v>0</v>
      </c>
      <c r="BL185" s="19" t="s">
        <v>257</v>
      </c>
      <c r="BM185" s="225" t="s">
        <v>842</v>
      </c>
    </row>
    <row r="186" s="2" customFormat="1">
      <c r="A186" s="40"/>
      <c r="B186" s="41"/>
      <c r="C186" s="42"/>
      <c r="D186" s="227" t="s">
        <v>155</v>
      </c>
      <c r="E186" s="42"/>
      <c r="F186" s="228" t="s">
        <v>843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155</v>
      </c>
      <c r="AU186" s="19" t="s">
        <v>79</v>
      </c>
    </row>
    <row r="187" s="2" customFormat="1" ht="21.75" customHeight="1">
      <c r="A187" s="40"/>
      <c r="B187" s="41"/>
      <c r="C187" s="254" t="s">
        <v>179</v>
      </c>
      <c r="D187" s="254" t="s">
        <v>159</v>
      </c>
      <c r="E187" s="255" t="s">
        <v>844</v>
      </c>
      <c r="F187" s="256" t="s">
        <v>845</v>
      </c>
      <c r="G187" s="257" t="s">
        <v>151</v>
      </c>
      <c r="H187" s="258">
        <v>2</v>
      </c>
      <c r="I187" s="259"/>
      <c r="J187" s="260">
        <f>ROUND(I187*H187,2)</f>
        <v>0</v>
      </c>
      <c r="K187" s="256" t="s">
        <v>152</v>
      </c>
      <c r="L187" s="261"/>
      <c r="M187" s="262" t="s">
        <v>19</v>
      </c>
      <c r="N187" s="263" t="s">
        <v>41</v>
      </c>
      <c r="O187" s="86"/>
      <c r="P187" s="223">
        <f>O187*H187</f>
        <v>0</v>
      </c>
      <c r="Q187" s="223">
        <v>0.002</v>
      </c>
      <c r="R187" s="223">
        <f>Q187*H187</f>
        <v>0.0040000000000000001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367</v>
      </c>
      <c r="AT187" s="225" t="s">
        <v>159</v>
      </c>
      <c r="AU187" s="225" t="s">
        <v>79</v>
      </c>
      <c r="AY187" s="19" t="s">
        <v>143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77</v>
      </c>
      <c r="BK187" s="226">
        <f>ROUND(I187*H187,2)</f>
        <v>0</v>
      </c>
      <c r="BL187" s="19" t="s">
        <v>257</v>
      </c>
      <c r="BM187" s="225" t="s">
        <v>846</v>
      </c>
    </row>
    <row r="188" s="2" customFormat="1" ht="24.15" customHeight="1">
      <c r="A188" s="40"/>
      <c r="B188" s="41"/>
      <c r="C188" s="214" t="s">
        <v>534</v>
      </c>
      <c r="D188" s="214" t="s">
        <v>148</v>
      </c>
      <c r="E188" s="215" t="s">
        <v>847</v>
      </c>
      <c r="F188" s="216" t="s">
        <v>848</v>
      </c>
      <c r="G188" s="217" t="s">
        <v>370</v>
      </c>
      <c r="H188" s="218">
        <v>2</v>
      </c>
      <c r="I188" s="219"/>
      <c r="J188" s="220">
        <f>ROUND(I188*H188,2)</f>
        <v>0</v>
      </c>
      <c r="K188" s="216" t="s">
        <v>152</v>
      </c>
      <c r="L188" s="46"/>
      <c r="M188" s="221" t="s">
        <v>19</v>
      </c>
      <c r="N188" s="222" t="s">
        <v>41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0.01933</v>
      </c>
      <c r="T188" s="224">
        <f>S188*H188</f>
        <v>0.03866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257</v>
      </c>
      <c r="AT188" s="225" t="s">
        <v>148</v>
      </c>
      <c r="AU188" s="225" t="s">
        <v>79</v>
      </c>
      <c r="AY188" s="19" t="s">
        <v>143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77</v>
      </c>
      <c r="BK188" s="226">
        <f>ROUND(I188*H188,2)</f>
        <v>0</v>
      </c>
      <c r="BL188" s="19" t="s">
        <v>257</v>
      </c>
      <c r="BM188" s="225" t="s">
        <v>849</v>
      </c>
    </row>
    <row r="189" s="2" customFormat="1">
      <c r="A189" s="40"/>
      <c r="B189" s="41"/>
      <c r="C189" s="42"/>
      <c r="D189" s="227" t="s">
        <v>155</v>
      </c>
      <c r="E189" s="42"/>
      <c r="F189" s="228" t="s">
        <v>850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155</v>
      </c>
      <c r="AU189" s="19" t="s">
        <v>79</v>
      </c>
    </row>
    <row r="190" s="2" customFormat="1" ht="16.5" customHeight="1">
      <c r="A190" s="40"/>
      <c r="B190" s="41"/>
      <c r="C190" s="214" t="s">
        <v>234</v>
      </c>
      <c r="D190" s="214" t="s">
        <v>148</v>
      </c>
      <c r="E190" s="215" t="s">
        <v>851</v>
      </c>
      <c r="F190" s="216" t="s">
        <v>852</v>
      </c>
      <c r="G190" s="217" t="s">
        <v>370</v>
      </c>
      <c r="H190" s="218">
        <v>1</v>
      </c>
      <c r="I190" s="219"/>
      <c r="J190" s="220">
        <f>ROUND(I190*H190,2)</f>
        <v>0</v>
      </c>
      <c r="K190" s="216" t="s">
        <v>152</v>
      </c>
      <c r="L190" s="46"/>
      <c r="M190" s="221" t="s">
        <v>19</v>
      </c>
      <c r="N190" s="222" t="s">
        <v>41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0.14648</v>
      </c>
      <c r="T190" s="224">
        <f>S190*H190</f>
        <v>0.14648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257</v>
      </c>
      <c r="AT190" s="225" t="s">
        <v>148</v>
      </c>
      <c r="AU190" s="225" t="s">
        <v>79</v>
      </c>
      <c r="AY190" s="19" t="s">
        <v>143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77</v>
      </c>
      <c r="BK190" s="226">
        <f>ROUND(I190*H190,2)</f>
        <v>0</v>
      </c>
      <c r="BL190" s="19" t="s">
        <v>257</v>
      </c>
      <c r="BM190" s="225" t="s">
        <v>853</v>
      </c>
    </row>
    <row r="191" s="2" customFormat="1">
      <c r="A191" s="40"/>
      <c r="B191" s="41"/>
      <c r="C191" s="42"/>
      <c r="D191" s="227" t="s">
        <v>155</v>
      </c>
      <c r="E191" s="42"/>
      <c r="F191" s="228" t="s">
        <v>854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155</v>
      </c>
      <c r="AU191" s="19" t="s">
        <v>79</v>
      </c>
    </row>
    <row r="192" s="2" customFormat="1" ht="21.75" customHeight="1">
      <c r="A192" s="40"/>
      <c r="B192" s="41"/>
      <c r="C192" s="214" t="s">
        <v>243</v>
      </c>
      <c r="D192" s="214" t="s">
        <v>148</v>
      </c>
      <c r="E192" s="215" t="s">
        <v>855</v>
      </c>
      <c r="F192" s="216" t="s">
        <v>856</v>
      </c>
      <c r="G192" s="217" t="s">
        <v>370</v>
      </c>
      <c r="H192" s="218">
        <v>1</v>
      </c>
      <c r="I192" s="219"/>
      <c r="J192" s="220">
        <f>ROUND(I192*H192,2)</f>
        <v>0</v>
      </c>
      <c r="K192" s="216" t="s">
        <v>152</v>
      </c>
      <c r="L192" s="46"/>
      <c r="M192" s="221" t="s">
        <v>19</v>
      </c>
      <c r="N192" s="222" t="s">
        <v>41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0.019460000000000002</v>
      </c>
      <c r="T192" s="224">
        <f>S192*H192</f>
        <v>0.019460000000000002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257</v>
      </c>
      <c r="AT192" s="225" t="s">
        <v>148</v>
      </c>
      <c r="AU192" s="225" t="s">
        <v>79</v>
      </c>
      <c r="AY192" s="19" t="s">
        <v>143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77</v>
      </c>
      <c r="BK192" s="226">
        <f>ROUND(I192*H192,2)</f>
        <v>0</v>
      </c>
      <c r="BL192" s="19" t="s">
        <v>257</v>
      </c>
      <c r="BM192" s="225" t="s">
        <v>857</v>
      </c>
    </row>
    <row r="193" s="2" customFormat="1">
      <c r="A193" s="40"/>
      <c r="B193" s="41"/>
      <c r="C193" s="42"/>
      <c r="D193" s="227" t="s">
        <v>155</v>
      </c>
      <c r="E193" s="42"/>
      <c r="F193" s="228" t="s">
        <v>858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155</v>
      </c>
      <c r="AU193" s="19" t="s">
        <v>79</v>
      </c>
    </row>
    <row r="194" s="2" customFormat="1" ht="24.15" customHeight="1">
      <c r="A194" s="40"/>
      <c r="B194" s="41"/>
      <c r="C194" s="214" t="s">
        <v>552</v>
      </c>
      <c r="D194" s="214" t="s">
        <v>148</v>
      </c>
      <c r="E194" s="215" t="s">
        <v>859</v>
      </c>
      <c r="F194" s="216" t="s">
        <v>860</v>
      </c>
      <c r="G194" s="217" t="s">
        <v>151</v>
      </c>
      <c r="H194" s="218">
        <v>1</v>
      </c>
      <c r="I194" s="219"/>
      <c r="J194" s="220">
        <f>ROUND(I194*H194,2)</f>
        <v>0</v>
      </c>
      <c r="K194" s="216" t="s">
        <v>152</v>
      </c>
      <c r="L194" s="46"/>
      <c r="M194" s="221" t="s">
        <v>19</v>
      </c>
      <c r="N194" s="222" t="s">
        <v>41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0.00084999999999999995</v>
      </c>
      <c r="T194" s="224">
        <f>S194*H194</f>
        <v>0.00084999999999999995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257</v>
      </c>
      <c r="AT194" s="225" t="s">
        <v>148</v>
      </c>
      <c r="AU194" s="225" t="s">
        <v>79</v>
      </c>
      <c r="AY194" s="19" t="s">
        <v>143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77</v>
      </c>
      <c r="BK194" s="226">
        <f>ROUND(I194*H194,2)</f>
        <v>0</v>
      </c>
      <c r="BL194" s="19" t="s">
        <v>257</v>
      </c>
      <c r="BM194" s="225" t="s">
        <v>861</v>
      </c>
    </row>
    <row r="195" s="2" customFormat="1">
      <c r="A195" s="40"/>
      <c r="B195" s="41"/>
      <c r="C195" s="42"/>
      <c r="D195" s="227" t="s">
        <v>155</v>
      </c>
      <c r="E195" s="42"/>
      <c r="F195" s="228" t="s">
        <v>862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155</v>
      </c>
      <c r="AU195" s="19" t="s">
        <v>79</v>
      </c>
    </row>
    <row r="196" s="2" customFormat="1" ht="16.5" customHeight="1">
      <c r="A196" s="40"/>
      <c r="B196" s="41"/>
      <c r="C196" s="214" t="s">
        <v>558</v>
      </c>
      <c r="D196" s="214" t="s">
        <v>148</v>
      </c>
      <c r="E196" s="215" t="s">
        <v>863</v>
      </c>
      <c r="F196" s="216" t="s">
        <v>864</v>
      </c>
      <c r="G196" s="217" t="s">
        <v>370</v>
      </c>
      <c r="H196" s="218">
        <v>1</v>
      </c>
      <c r="I196" s="219"/>
      <c r="J196" s="220">
        <f>ROUND(I196*H196,2)</f>
        <v>0</v>
      </c>
      <c r="K196" s="216" t="s">
        <v>152</v>
      </c>
      <c r="L196" s="46"/>
      <c r="M196" s="221" t="s">
        <v>19</v>
      </c>
      <c r="N196" s="222" t="s">
        <v>41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0.00156</v>
      </c>
      <c r="T196" s="224">
        <f>S196*H196</f>
        <v>0.00156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257</v>
      </c>
      <c r="AT196" s="225" t="s">
        <v>148</v>
      </c>
      <c r="AU196" s="225" t="s">
        <v>79</v>
      </c>
      <c r="AY196" s="19" t="s">
        <v>143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77</v>
      </c>
      <c r="BK196" s="226">
        <f>ROUND(I196*H196,2)</f>
        <v>0</v>
      </c>
      <c r="BL196" s="19" t="s">
        <v>257</v>
      </c>
      <c r="BM196" s="225" t="s">
        <v>865</v>
      </c>
    </row>
    <row r="197" s="2" customFormat="1">
      <c r="A197" s="40"/>
      <c r="B197" s="41"/>
      <c r="C197" s="42"/>
      <c r="D197" s="227" t="s">
        <v>155</v>
      </c>
      <c r="E197" s="42"/>
      <c r="F197" s="228" t="s">
        <v>866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155</v>
      </c>
      <c r="AU197" s="19" t="s">
        <v>79</v>
      </c>
    </row>
    <row r="198" s="2" customFormat="1" ht="49.05" customHeight="1">
      <c r="A198" s="40"/>
      <c r="B198" s="41"/>
      <c r="C198" s="214" t="s">
        <v>567</v>
      </c>
      <c r="D198" s="214" t="s">
        <v>148</v>
      </c>
      <c r="E198" s="215" t="s">
        <v>867</v>
      </c>
      <c r="F198" s="216" t="s">
        <v>868</v>
      </c>
      <c r="G198" s="217" t="s">
        <v>336</v>
      </c>
      <c r="H198" s="218">
        <v>0.125</v>
      </c>
      <c r="I198" s="219"/>
      <c r="J198" s="220">
        <f>ROUND(I198*H198,2)</f>
        <v>0</v>
      </c>
      <c r="K198" s="216" t="s">
        <v>152</v>
      </c>
      <c r="L198" s="46"/>
      <c r="M198" s="221" t="s">
        <v>19</v>
      </c>
      <c r="N198" s="222" t="s">
        <v>41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257</v>
      </c>
      <c r="AT198" s="225" t="s">
        <v>148</v>
      </c>
      <c r="AU198" s="225" t="s">
        <v>79</v>
      </c>
      <c r="AY198" s="19" t="s">
        <v>143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77</v>
      </c>
      <c r="BK198" s="226">
        <f>ROUND(I198*H198,2)</f>
        <v>0</v>
      </c>
      <c r="BL198" s="19" t="s">
        <v>257</v>
      </c>
      <c r="BM198" s="225" t="s">
        <v>869</v>
      </c>
    </row>
    <row r="199" s="2" customFormat="1">
      <c r="A199" s="40"/>
      <c r="B199" s="41"/>
      <c r="C199" s="42"/>
      <c r="D199" s="227" t="s">
        <v>155</v>
      </c>
      <c r="E199" s="42"/>
      <c r="F199" s="228" t="s">
        <v>870</v>
      </c>
      <c r="G199" s="42"/>
      <c r="H199" s="42"/>
      <c r="I199" s="229"/>
      <c r="J199" s="42"/>
      <c r="K199" s="42"/>
      <c r="L199" s="46"/>
      <c r="M199" s="276"/>
      <c r="N199" s="277"/>
      <c r="O199" s="278"/>
      <c r="P199" s="278"/>
      <c r="Q199" s="278"/>
      <c r="R199" s="278"/>
      <c r="S199" s="278"/>
      <c r="T199" s="279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155</v>
      </c>
      <c r="AU199" s="19" t="s">
        <v>79</v>
      </c>
    </row>
    <row r="200" s="2" customFormat="1" ht="6.96" customHeight="1">
      <c r="A200" s="40"/>
      <c r="B200" s="61"/>
      <c r="C200" s="62"/>
      <c r="D200" s="62"/>
      <c r="E200" s="62"/>
      <c r="F200" s="62"/>
      <c r="G200" s="62"/>
      <c r="H200" s="62"/>
      <c r="I200" s="62"/>
      <c r="J200" s="62"/>
      <c r="K200" s="62"/>
      <c r="L200" s="46"/>
      <c r="M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</sheetData>
  <sheetProtection sheet="1" autoFilter="0" formatColumns="0" formatRows="0" objects="1" scenarios="1" spinCount="100000" saltValue="AZPI/Uf/A0ERv0XScgL76dCl30KvS1qWv2XB+lI6d15lTLttRaW3m4KgmxDOdB8CaUtnRZtD7s3+bsvOk57+tw==" hashValue="iygRghXCnnk4UrQm+yRRnEziLvcbYkmioyJ35klo0HtFlQ9qVpeJlhqG2cX9BCE3yG42Le/d0P/yB7c5krEfJw==" algorithmName="SHA-512" password="CC35"/>
  <autoFilter ref="C91:K1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4_01/974031153"/>
    <hyperlink ref="F98" r:id="rId2" display="https://podminky.urs.cz/item/CS_URS_2024_01/468082211"/>
    <hyperlink ref="F101" r:id="rId3" display="https://podminky.urs.cz/item/CS_URS_2024_01/997013211"/>
    <hyperlink ref="F103" r:id="rId4" display="https://podminky.urs.cz/item/CS_URS_2024_01/997013501"/>
    <hyperlink ref="F105" r:id="rId5" display="https://podminky.urs.cz/item/CS_URS_2024_01/997013509"/>
    <hyperlink ref="F109" r:id="rId6" display="https://podminky.urs.cz/item/CS_URS_2024_01/997013631"/>
    <hyperlink ref="F149" r:id="rId7" display="https://podminky.urs.cz/item/CS_URS_2024_01/721171808"/>
    <hyperlink ref="F154" r:id="rId8" display="https://podminky.urs.cz/item/CS_URS_2024_01/998721121"/>
    <hyperlink ref="F158" r:id="rId9" display="https://podminky.urs.cz/item/CS_URS_2024_01/722174022"/>
    <hyperlink ref="F160" r:id="rId10" display="https://podminky.urs.cz/item/CS_URS_2024_01/722174023"/>
    <hyperlink ref="F162" r:id="rId11" display="https://podminky.urs.cz/item/CS_URS_2024_01/722181211"/>
    <hyperlink ref="F164" r:id="rId12" display="https://podminky.urs.cz/item/CS_URS_2024_01/722181212"/>
    <hyperlink ref="F166" r:id="rId13" display="https://podminky.urs.cz/item/CS_URS_2024_01/722190901"/>
    <hyperlink ref="F169" r:id="rId14" display="https://podminky.urs.cz/item/CS_URS_2024_01/722290246"/>
    <hyperlink ref="F171" r:id="rId15" display="https://podminky.urs.cz/item/CS_URS_2024_01/998722121"/>
    <hyperlink ref="F174" r:id="rId16" display="https://podminky.urs.cz/item/CS_URS_2024_01/725111231"/>
    <hyperlink ref="F176" r:id="rId17" display="https://podminky.urs.cz/item/CS_URS_2024_01/725112001"/>
    <hyperlink ref="F178" r:id="rId18" display="https://podminky.urs.cz/item/CS_URS_2024_01/725112002"/>
    <hyperlink ref="F180" r:id="rId19" display="https://podminky.urs.cz/item/CS_URS_2024_01/725121525"/>
    <hyperlink ref="F182" r:id="rId20" display="https://podminky.urs.cz/item/CS_URS_2024_01/725211603"/>
    <hyperlink ref="F184" r:id="rId21" display="https://podminky.urs.cz/item/CS_URS_2024_01/725331111"/>
    <hyperlink ref="F186" r:id="rId22" display="https://podminky.urs.cz/item/CS_URS_2024_01/725829121"/>
    <hyperlink ref="F189" r:id="rId23" display="https://podminky.urs.cz/item/CS_URS_2024_01/725110811"/>
    <hyperlink ref="F191" r:id="rId24" display="https://podminky.urs.cz/item/CS_URS_2024_01/725130814"/>
    <hyperlink ref="F193" r:id="rId25" display="https://podminky.urs.cz/item/CS_URS_2024_01/725210821"/>
    <hyperlink ref="F195" r:id="rId26" display="https://podminky.urs.cz/item/CS_URS_2024_01/725860811"/>
    <hyperlink ref="F197" r:id="rId27" display="https://podminky.urs.cz/item/CS_URS_2024_01/725820801"/>
    <hyperlink ref="F199" r:id="rId28" display="https://podminky.urs.cz/item/CS_URS_2024_01/998725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Správa a údržba silnic, Křečkovská 241/17, Vyškov</v>
      </c>
      <c r="F7" s="144"/>
      <c r="G7" s="144"/>
      <c r="H7" s="144"/>
      <c r="L7" s="22"/>
    </row>
    <row r="8" s="1" customFormat="1" ht="12" customHeight="1">
      <c r="B8" s="22"/>
      <c r="D8" s="144" t="s">
        <v>98</v>
      </c>
      <c r="L8" s="22"/>
    </row>
    <row r="9" s="2" customFormat="1" ht="16.5" customHeight="1">
      <c r="A9" s="40"/>
      <c r="B9" s="46"/>
      <c r="C9" s="40"/>
      <c r="D9" s="40"/>
      <c r="E9" s="145" t="s">
        <v>99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871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20. 4. 2024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ROUND((SUM(BE92:BE164)),  2)</f>
        <v>0</v>
      </c>
      <c r="G35" s="40"/>
      <c r="H35" s="40"/>
      <c r="I35" s="159">
        <v>0.20999999999999999</v>
      </c>
      <c r="J35" s="158">
        <f>ROUND(((SUM(BE92:BE164))*I35),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ROUND((SUM(BF92:BF164)),  2)</f>
        <v>0</v>
      </c>
      <c r="G36" s="40"/>
      <c r="H36" s="40"/>
      <c r="I36" s="159">
        <v>0.12</v>
      </c>
      <c r="J36" s="158">
        <f>ROUND(((SUM(BF92:BF164))*I36),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ROUND((SUM(BG92:BG164)),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ROUND((SUM(BH92:BH164)),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ROUND((SUM(BI92:BI164)),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Správa a údržba silnic, Křečkovská 241/17, Vyškov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013 - EL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20. 4. 2024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a údržba silnic Jihomoravského kraje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645</v>
      </c>
      <c r="E66" s="184"/>
      <c r="F66" s="184"/>
      <c r="G66" s="184"/>
      <c r="H66" s="184"/>
      <c r="I66" s="184"/>
      <c r="J66" s="185">
        <f>J96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118</v>
      </c>
      <c r="E67" s="184"/>
      <c r="F67" s="184"/>
      <c r="G67" s="184"/>
      <c r="H67" s="184"/>
      <c r="I67" s="184"/>
      <c r="J67" s="185">
        <f>J101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119</v>
      </c>
      <c r="E68" s="184"/>
      <c r="F68" s="184"/>
      <c r="G68" s="184"/>
      <c r="H68" s="184"/>
      <c r="I68" s="184"/>
      <c r="J68" s="185">
        <f>J112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120</v>
      </c>
      <c r="E69" s="179"/>
      <c r="F69" s="179"/>
      <c r="G69" s="179"/>
      <c r="H69" s="179"/>
      <c r="I69" s="179"/>
      <c r="J69" s="180">
        <f>J115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872</v>
      </c>
      <c r="E70" s="184"/>
      <c r="F70" s="184"/>
      <c r="G70" s="184"/>
      <c r="H70" s="184"/>
      <c r="I70" s="184"/>
      <c r="J70" s="185">
        <f>J116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128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Správa a údržba silnic, Křečkovská 241/17, Vyškov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98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71" t="s">
        <v>99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100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013 - EL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 xml:space="preserve"> </v>
      </c>
      <c r="G86" s="42"/>
      <c r="H86" s="42"/>
      <c r="I86" s="34" t="s">
        <v>23</v>
      </c>
      <c r="J86" s="74" t="str">
        <f>IF(J14="","",J14)</f>
        <v>20. 4. 2024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Správa a údržba silnic Jihomoravského kraje</v>
      </c>
      <c r="G88" s="42"/>
      <c r="H88" s="42"/>
      <c r="I88" s="34" t="s">
        <v>31</v>
      </c>
      <c r="J88" s="38" t="str">
        <f>E23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34" t="s">
        <v>33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129</v>
      </c>
      <c r="D91" s="190" t="s">
        <v>55</v>
      </c>
      <c r="E91" s="190" t="s">
        <v>51</v>
      </c>
      <c r="F91" s="190" t="s">
        <v>52</v>
      </c>
      <c r="G91" s="190" t="s">
        <v>130</v>
      </c>
      <c r="H91" s="190" t="s">
        <v>131</v>
      </c>
      <c r="I91" s="190" t="s">
        <v>132</v>
      </c>
      <c r="J91" s="190" t="s">
        <v>104</v>
      </c>
      <c r="K91" s="191" t="s">
        <v>133</v>
      </c>
      <c r="L91" s="192"/>
      <c r="M91" s="94" t="s">
        <v>19</v>
      </c>
      <c r="N91" s="95" t="s">
        <v>40</v>
      </c>
      <c r="O91" s="95" t="s">
        <v>134</v>
      </c>
      <c r="P91" s="95" t="s">
        <v>135</v>
      </c>
      <c r="Q91" s="95" t="s">
        <v>136</v>
      </c>
      <c r="R91" s="95" t="s">
        <v>137</v>
      </c>
      <c r="S91" s="95" t="s">
        <v>138</v>
      </c>
      <c r="T91" s="96" t="s">
        <v>139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140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P93+P115</f>
        <v>0</v>
      </c>
      <c r="Q92" s="98"/>
      <c r="R92" s="195">
        <f>R93+R115</f>
        <v>0.69528499999999993</v>
      </c>
      <c r="S92" s="98"/>
      <c r="T92" s="196">
        <f>T93+T115</f>
        <v>0.28027199999999997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69</v>
      </c>
      <c r="AU92" s="19" t="s">
        <v>105</v>
      </c>
      <c r="BK92" s="197">
        <f>BK93+BK115</f>
        <v>0</v>
      </c>
    </row>
    <row r="93" s="12" customFormat="1" ht="25.92" customHeight="1">
      <c r="A93" s="12"/>
      <c r="B93" s="198"/>
      <c r="C93" s="199"/>
      <c r="D93" s="200" t="s">
        <v>69</v>
      </c>
      <c r="E93" s="201" t="s">
        <v>141</v>
      </c>
      <c r="F93" s="201" t="s">
        <v>142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P94+P96+P101+P112</f>
        <v>0</v>
      </c>
      <c r="Q93" s="206"/>
      <c r="R93" s="207">
        <f>R94+R96+R101+R112</f>
        <v>0.66779999999999995</v>
      </c>
      <c r="S93" s="206"/>
      <c r="T93" s="208">
        <f>T94+T96+T101+T112</f>
        <v>0.27687999999999996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77</v>
      </c>
      <c r="AT93" s="210" t="s">
        <v>69</v>
      </c>
      <c r="AU93" s="210" t="s">
        <v>70</v>
      </c>
      <c r="AY93" s="209" t="s">
        <v>143</v>
      </c>
      <c r="BK93" s="211">
        <f>BK94+BK96+BK101+BK112</f>
        <v>0</v>
      </c>
    </row>
    <row r="94" s="12" customFormat="1" ht="22.8" customHeight="1">
      <c r="A94" s="12"/>
      <c r="B94" s="198"/>
      <c r="C94" s="199"/>
      <c r="D94" s="200" t="s">
        <v>69</v>
      </c>
      <c r="E94" s="212" t="s">
        <v>177</v>
      </c>
      <c r="F94" s="212" t="s">
        <v>178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0.66779999999999995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77</v>
      </c>
      <c r="AT94" s="210" t="s">
        <v>69</v>
      </c>
      <c r="AU94" s="210" t="s">
        <v>77</v>
      </c>
      <c r="AY94" s="209" t="s">
        <v>143</v>
      </c>
      <c r="BK94" s="211">
        <f>BK95</f>
        <v>0</v>
      </c>
    </row>
    <row r="95" s="2" customFormat="1" ht="21.75" customHeight="1">
      <c r="A95" s="40"/>
      <c r="B95" s="41"/>
      <c r="C95" s="214" t="s">
        <v>77</v>
      </c>
      <c r="D95" s="214" t="s">
        <v>148</v>
      </c>
      <c r="E95" s="215" t="s">
        <v>873</v>
      </c>
      <c r="F95" s="216" t="s">
        <v>874</v>
      </c>
      <c r="G95" s="217" t="s">
        <v>875</v>
      </c>
      <c r="H95" s="218">
        <v>30</v>
      </c>
      <c r="I95" s="219"/>
      <c r="J95" s="220">
        <f>ROUND(I95*H95,2)</f>
        <v>0</v>
      </c>
      <c r="K95" s="216" t="s">
        <v>162</v>
      </c>
      <c r="L95" s="46"/>
      <c r="M95" s="221" t="s">
        <v>19</v>
      </c>
      <c r="N95" s="222" t="s">
        <v>41</v>
      </c>
      <c r="O95" s="86"/>
      <c r="P95" s="223">
        <f>O95*H95</f>
        <v>0</v>
      </c>
      <c r="Q95" s="223">
        <v>0.022259999999999999</v>
      </c>
      <c r="R95" s="223">
        <f>Q95*H95</f>
        <v>0.66779999999999995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153</v>
      </c>
      <c r="AT95" s="225" t="s">
        <v>148</v>
      </c>
      <c r="AU95" s="225" t="s">
        <v>79</v>
      </c>
      <c r="AY95" s="19" t="s">
        <v>143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77</v>
      </c>
      <c r="BK95" s="226">
        <f>ROUND(I95*H95,2)</f>
        <v>0</v>
      </c>
      <c r="BL95" s="19" t="s">
        <v>153</v>
      </c>
      <c r="BM95" s="225" t="s">
        <v>876</v>
      </c>
    </row>
    <row r="96" s="12" customFormat="1" ht="22.8" customHeight="1">
      <c r="A96" s="12"/>
      <c r="B96" s="198"/>
      <c r="C96" s="199"/>
      <c r="D96" s="200" t="s">
        <v>69</v>
      </c>
      <c r="E96" s="212" t="s">
        <v>301</v>
      </c>
      <c r="F96" s="212" t="s">
        <v>302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SUM(P97:P100)</f>
        <v>0</v>
      </c>
      <c r="Q96" s="206"/>
      <c r="R96" s="207">
        <f>SUM(R97:R100)</f>
        <v>0</v>
      </c>
      <c r="S96" s="206"/>
      <c r="T96" s="208">
        <f>SUM(T97:T100)</f>
        <v>0.27687999999999996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77</v>
      </c>
      <c r="AT96" s="210" t="s">
        <v>69</v>
      </c>
      <c r="AU96" s="210" t="s">
        <v>77</v>
      </c>
      <c r="AY96" s="209" t="s">
        <v>143</v>
      </c>
      <c r="BK96" s="211">
        <f>SUM(BK97:BK100)</f>
        <v>0</v>
      </c>
    </row>
    <row r="97" s="2" customFormat="1" ht="37.8" customHeight="1">
      <c r="A97" s="40"/>
      <c r="B97" s="41"/>
      <c r="C97" s="214" t="s">
        <v>79</v>
      </c>
      <c r="D97" s="214" t="s">
        <v>148</v>
      </c>
      <c r="E97" s="215" t="s">
        <v>877</v>
      </c>
      <c r="F97" s="216" t="s">
        <v>878</v>
      </c>
      <c r="G97" s="217" t="s">
        <v>167</v>
      </c>
      <c r="H97" s="218">
        <v>30</v>
      </c>
      <c r="I97" s="219"/>
      <c r="J97" s="220">
        <f>ROUND(I97*H97,2)</f>
        <v>0</v>
      </c>
      <c r="K97" s="216" t="s">
        <v>152</v>
      </c>
      <c r="L97" s="46"/>
      <c r="M97" s="221" t="s">
        <v>19</v>
      </c>
      <c r="N97" s="222" t="s">
        <v>41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0.0089999999999999993</v>
      </c>
      <c r="T97" s="224">
        <f>S97*H97</f>
        <v>0.26999999999999996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153</v>
      </c>
      <c r="AT97" s="225" t="s">
        <v>148</v>
      </c>
      <c r="AU97" s="225" t="s">
        <v>79</v>
      </c>
      <c r="AY97" s="19" t="s">
        <v>143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77</v>
      </c>
      <c r="BK97" s="226">
        <f>ROUND(I97*H97,2)</f>
        <v>0</v>
      </c>
      <c r="BL97" s="19" t="s">
        <v>153</v>
      </c>
      <c r="BM97" s="225" t="s">
        <v>879</v>
      </c>
    </row>
    <row r="98" s="2" customFormat="1">
      <c r="A98" s="40"/>
      <c r="B98" s="41"/>
      <c r="C98" s="42"/>
      <c r="D98" s="227" t="s">
        <v>155</v>
      </c>
      <c r="E98" s="42"/>
      <c r="F98" s="228" t="s">
        <v>880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155</v>
      </c>
      <c r="AU98" s="19" t="s">
        <v>79</v>
      </c>
    </row>
    <row r="99" s="2" customFormat="1" ht="24.15" customHeight="1">
      <c r="A99" s="40"/>
      <c r="B99" s="41"/>
      <c r="C99" s="214" t="s">
        <v>144</v>
      </c>
      <c r="D99" s="214" t="s">
        <v>148</v>
      </c>
      <c r="E99" s="215" t="s">
        <v>881</v>
      </c>
      <c r="F99" s="216" t="s">
        <v>882</v>
      </c>
      <c r="G99" s="217" t="s">
        <v>151</v>
      </c>
      <c r="H99" s="218">
        <v>8</v>
      </c>
      <c r="I99" s="219"/>
      <c r="J99" s="220">
        <f>ROUND(I99*H99,2)</f>
        <v>0</v>
      </c>
      <c r="K99" s="216" t="s">
        <v>152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0.00085999999999999998</v>
      </c>
      <c r="T99" s="224">
        <f>S99*H99</f>
        <v>0.0068799999999999998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153</v>
      </c>
      <c r="AT99" s="225" t="s">
        <v>148</v>
      </c>
      <c r="AU99" s="225" t="s">
        <v>79</v>
      </c>
      <c r="AY99" s="19" t="s">
        <v>143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77</v>
      </c>
      <c r="BK99" s="226">
        <f>ROUND(I99*H99,2)</f>
        <v>0</v>
      </c>
      <c r="BL99" s="19" t="s">
        <v>153</v>
      </c>
      <c r="BM99" s="225" t="s">
        <v>883</v>
      </c>
    </row>
    <row r="100" s="2" customFormat="1">
      <c r="A100" s="40"/>
      <c r="B100" s="41"/>
      <c r="C100" s="42"/>
      <c r="D100" s="227" t="s">
        <v>155</v>
      </c>
      <c r="E100" s="42"/>
      <c r="F100" s="228" t="s">
        <v>884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155</v>
      </c>
      <c r="AU100" s="19" t="s">
        <v>79</v>
      </c>
    </row>
    <row r="101" s="12" customFormat="1" ht="22.8" customHeight="1">
      <c r="A101" s="12"/>
      <c r="B101" s="198"/>
      <c r="C101" s="199"/>
      <c r="D101" s="200" t="s">
        <v>69</v>
      </c>
      <c r="E101" s="212" t="s">
        <v>331</v>
      </c>
      <c r="F101" s="212" t="s">
        <v>332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SUM(P102:P111)</f>
        <v>0</v>
      </c>
      <c r="Q101" s="206"/>
      <c r="R101" s="207">
        <f>SUM(R102:R111)</f>
        <v>0</v>
      </c>
      <c r="S101" s="206"/>
      <c r="T101" s="208">
        <f>SUM(T102:T111)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77</v>
      </c>
      <c r="AT101" s="210" t="s">
        <v>69</v>
      </c>
      <c r="AU101" s="210" t="s">
        <v>77</v>
      </c>
      <c r="AY101" s="209" t="s">
        <v>143</v>
      </c>
      <c r="BK101" s="211">
        <f>SUM(BK102:BK111)</f>
        <v>0</v>
      </c>
    </row>
    <row r="102" s="2" customFormat="1" ht="37.8" customHeight="1">
      <c r="A102" s="40"/>
      <c r="B102" s="41"/>
      <c r="C102" s="214" t="s">
        <v>153</v>
      </c>
      <c r="D102" s="214" t="s">
        <v>148</v>
      </c>
      <c r="E102" s="215" t="s">
        <v>334</v>
      </c>
      <c r="F102" s="216" t="s">
        <v>335</v>
      </c>
      <c r="G102" s="217" t="s">
        <v>336</v>
      </c>
      <c r="H102" s="218">
        <v>0.28000000000000003</v>
      </c>
      <c r="I102" s="219"/>
      <c r="J102" s="220">
        <f>ROUND(I102*H102,2)</f>
        <v>0</v>
      </c>
      <c r="K102" s="216" t="s">
        <v>152</v>
      </c>
      <c r="L102" s="46"/>
      <c r="M102" s="221" t="s">
        <v>19</v>
      </c>
      <c r="N102" s="222" t="s">
        <v>41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148</v>
      </c>
      <c r="AU102" s="225" t="s">
        <v>79</v>
      </c>
      <c r="AY102" s="19" t="s">
        <v>143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77</v>
      </c>
      <c r="BK102" s="226">
        <f>ROUND(I102*H102,2)</f>
        <v>0</v>
      </c>
      <c r="BL102" s="19" t="s">
        <v>153</v>
      </c>
      <c r="BM102" s="225" t="s">
        <v>885</v>
      </c>
    </row>
    <row r="103" s="2" customFormat="1">
      <c r="A103" s="40"/>
      <c r="B103" s="41"/>
      <c r="C103" s="42"/>
      <c r="D103" s="227" t="s">
        <v>155</v>
      </c>
      <c r="E103" s="42"/>
      <c r="F103" s="228" t="s">
        <v>338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155</v>
      </c>
      <c r="AU103" s="19" t="s">
        <v>79</v>
      </c>
    </row>
    <row r="104" s="2" customFormat="1" ht="33" customHeight="1">
      <c r="A104" s="40"/>
      <c r="B104" s="41"/>
      <c r="C104" s="214" t="s">
        <v>181</v>
      </c>
      <c r="D104" s="214" t="s">
        <v>148</v>
      </c>
      <c r="E104" s="215" t="s">
        <v>340</v>
      </c>
      <c r="F104" s="216" t="s">
        <v>341</v>
      </c>
      <c r="G104" s="217" t="s">
        <v>336</v>
      </c>
      <c r="H104" s="218">
        <v>0.28000000000000003</v>
      </c>
      <c r="I104" s="219"/>
      <c r="J104" s="220">
        <f>ROUND(I104*H104,2)</f>
        <v>0</v>
      </c>
      <c r="K104" s="216" t="s">
        <v>152</v>
      </c>
      <c r="L104" s="46"/>
      <c r="M104" s="221" t="s">
        <v>19</v>
      </c>
      <c r="N104" s="222" t="s">
        <v>41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153</v>
      </c>
      <c r="AT104" s="225" t="s">
        <v>148</v>
      </c>
      <c r="AU104" s="225" t="s">
        <v>79</v>
      </c>
      <c r="AY104" s="19" t="s">
        <v>143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77</v>
      </c>
      <c r="BK104" s="226">
        <f>ROUND(I104*H104,2)</f>
        <v>0</v>
      </c>
      <c r="BL104" s="19" t="s">
        <v>153</v>
      </c>
      <c r="BM104" s="225" t="s">
        <v>886</v>
      </c>
    </row>
    <row r="105" s="2" customFormat="1">
      <c r="A105" s="40"/>
      <c r="B105" s="41"/>
      <c r="C105" s="42"/>
      <c r="D105" s="227" t="s">
        <v>155</v>
      </c>
      <c r="E105" s="42"/>
      <c r="F105" s="228" t="s">
        <v>343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155</v>
      </c>
      <c r="AU105" s="19" t="s">
        <v>79</v>
      </c>
    </row>
    <row r="106" s="2" customFormat="1" ht="44.25" customHeight="1">
      <c r="A106" s="40"/>
      <c r="B106" s="41"/>
      <c r="C106" s="214" t="s">
        <v>177</v>
      </c>
      <c r="D106" s="214" t="s">
        <v>148</v>
      </c>
      <c r="E106" s="215" t="s">
        <v>345</v>
      </c>
      <c r="F106" s="216" t="s">
        <v>346</v>
      </c>
      <c r="G106" s="217" t="s">
        <v>336</v>
      </c>
      <c r="H106" s="218">
        <v>2.52</v>
      </c>
      <c r="I106" s="219"/>
      <c r="J106" s="220">
        <f>ROUND(I106*H106,2)</f>
        <v>0</v>
      </c>
      <c r="K106" s="216" t="s">
        <v>152</v>
      </c>
      <c r="L106" s="46"/>
      <c r="M106" s="221" t="s">
        <v>19</v>
      </c>
      <c r="N106" s="222" t="s">
        <v>41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153</v>
      </c>
      <c r="AT106" s="225" t="s">
        <v>148</v>
      </c>
      <c r="AU106" s="225" t="s">
        <v>79</v>
      </c>
      <c r="AY106" s="19" t="s">
        <v>143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77</v>
      </c>
      <c r="BK106" s="226">
        <f>ROUND(I106*H106,2)</f>
        <v>0</v>
      </c>
      <c r="BL106" s="19" t="s">
        <v>153</v>
      </c>
      <c r="BM106" s="225" t="s">
        <v>887</v>
      </c>
    </row>
    <row r="107" s="2" customFormat="1">
      <c r="A107" s="40"/>
      <c r="B107" s="41"/>
      <c r="C107" s="42"/>
      <c r="D107" s="227" t="s">
        <v>155</v>
      </c>
      <c r="E107" s="42"/>
      <c r="F107" s="228" t="s">
        <v>348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155</v>
      </c>
      <c r="AU107" s="19" t="s">
        <v>79</v>
      </c>
    </row>
    <row r="108" s="2" customFormat="1">
      <c r="A108" s="40"/>
      <c r="B108" s="41"/>
      <c r="C108" s="42"/>
      <c r="D108" s="234" t="s">
        <v>349</v>
      </c>
      <c r="E108" s="42"/>
      <c r="F108" s="275" t="s">
        <v>350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349</v>
      </c>
      <c r="AU108" s="19" t="s">
        <v>79</v>
      </c>
    </row>
    <row r="109" s="14" customFormat="1">
      <c r="A109" s="14"/>
      <c r="B109" s="243"/>
      <c r="C109" s="244"/>
      <c r="D109" s="234" t="s">
        <v>157</v>
      </c>
      <c r="E109" s="244"/>
      <c r="F109" s="246" t="s">
        <v>888</v>
      </c>
      <c r="G109" s="244"/>
      <c r="H109" s="247">
        <v>2.52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157</v>
      </c>
      <c r="AU109" s="253" t="s">
        <v>79</v>
      </c>
      <c r="AV109" s="14" t="s">
        <v>79</v>
      </c>
      <c r="AW109" s="14" t="s">
        <v>4</v>
      </c>
      <c r="AX109" s="14" t="s">
        <v>77</v>
      </c>
      <c r="AY109" s="253" t="s">
        <v>143</v>
      </c>
    </row>
    <row r="110" s="2" customFormat="1" ht="44.25" customHeight="1">
      <c r="A110" s="40"/>
      <c r="B110" s="41"/>
      <c r="C110" s="214" t="s">
        <v>200</v>
      </c>
      <c r="D110" s="214" t="s">
        <v>148</v>
      </c>
      <c r="E110" s="215" t="s">
        <v>353</v>
      </c>
      <c r="F110" s="216" t="s">
        <v>354</v>
      </c>
      <c r="G110" s="217" t="s">
        <v>336</v>
      </c>
      <c r="H110" s="218">
        <v>0.28000000000000003</v>
      </c>
      <c r="I110" s="219"/>
      <c r="J110" s="220">
        <f>ROUND(I110*H110,2)</f>
        <v>0</v>
      </c>
      <c r="K110" s="216" t="s">
        <v>152</v>
      </c>
      <c r="L110" s="46"/>
      <c r="M110" s="221" t="s">
        <v>19</v>
      </c>
      <c r="N110" s="222" t="s">
        <v>41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153</v>
      </c>
      <c r="AT110" s="225" t="s">
        <v>148</v>
      </c>
      <c r="AU110" s="225" t="s">
        <v>79</v>
      </c>
      <c r="AY110" s="19" t="s">
        <v>143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77</v>
      </c>
      <c r="BK110" s="226">
        <f>ROUND(I110*H110,2)</f>
        <v>0</v>
      </c>
      <c r="BL110" s="19" t="s">
        <v>153</v>
      </c>
      <c r="BM110" s="225" t="s">
        <v>889</v>
      </c>
    </row>
    <row r="111" s="2" customFormat="1">
      <c r="A111" s="40"/>
      <c r="B111" s="41"/>
      <c r="C111" s="42"/>
      <c r="D111" s="227" t="s">
        <v>155</v>
      </c>
      <c r="E111" s="42"/>
      <c r="F111" s="228" t="s">
        <v>356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155</v>
      </c>
      <c r="AU111" s="19" t="s">
        <v>79</v>
      </c>
    </row>
    <row r="112" s="12" customFormat="1" ht="22.8" customHeight="1">
      <c r="A112" s="12"/>
      <c r="B112" s="198"/>
      <c r="C112" s="199"/>
      <c r="D112" s="200" t="s">
        <v>69</v>
      </c>
      <c r="E112" s="212" t="s">
        <v>357</v>
      </c>
      <c r="F112" s="212" t="s">
        <v>358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SUM(P113:P114)</f>
        <v>0</v>
      </c>
      <c r="Q112" s="206"/>
      <c r="R112" s="207">
        <f>SUM(R113:R114)</f>
        <v>0</v>
      </c>
      <c r="S112" s="206"/>
      <c r="T112" s="208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77</v>
      </c>
      <c r="AT112" s="210" t="s">
        <v>69</v>
      </c>
      <c r="AU112" s="210" t="s">
        <v>77</v>
      </c>
      <c r="AY112" s="209" t="s">
        <v>143</v>
      </c>
      <c r="BK112" s="211">
        <f>SUM(BK113:BK114)</f>
        <v>0</v>
      </c>
    </row>
    <row r="113" s="2" customFormat="1" ht="55.5" customHeight="1">
      <c r="A113" s="40"/>
      <c r="B113" s="41"/>
      <c r="C113" s="214" t="s">
        <v>163</v>
      </c>
      <c r="D113" s="214" t="s">
        <v>148</v>
      </c>
      <c r="E113" s="215" t="s">
        <v>359</v>
      </c>
      <c r="F113" s="216" t="s">
        <v>360</v>
      </c>
      <c r="G113" s="217" t="s">
        <v>336</v>
      </c>
      <c r="H113" s="218">
        <v>0.66800000000000004</v>
      </c>
      <c r="I113" s="219"/>
      <c r="J113" s="220">
        <f>ROUND(I113*H113,2)</f>
        <v>0</v>
      </c>
      <c r="K113" s="216" t="s">
        <v>152</v>
      </c>
      <c r="L113" s="46"/>
      <c r="M113" s="221" t="s">
        <v>19</v>
      </c>
      <c r="N113" s="222" t="s">
        <v>41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153</v>
      </c>
      <c r="AT113" s="225" t="s">
        <v>148</v>
      </c>
      <c r="AU113" s="225" t="s">
        <v>79</v>
      </c>
      <c r="AY113" s="19" t="s">
        <v>143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77</v>
      </c>
      <c r="BK113" s="226">
        <f>ROUND(I113*H113,2)</f>
        <v>0</v>
      </c>
      <c r="BL113" s="19" t="s">
        <v>153</v>
      </c>
      <c r="BM113" s="225" t="s">
        <v>890</v>
      </c>
    </row>
    <row r="114" s="2" customFormat="1">
      <c r="A114" s="40"/>
      <c r="B114" s="41"/>
      <c r="C114" s="42"/>
      <c r="D114" s="227" t="s">
        <v>155</v>
      </c>
      <c r="E114" s="42"/>
      <c r="F114" s="228" t="s">
        <v>362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155</v>
      </c>
      <c r="AU114" s="19" t="s">
        <v>79</v>
      </c>
    </row>
    <row r="115" s="12" customFormat="1" ht="25.92" customHeight="1">
      <c r="A115" s="12"/>
      <c r="B115" s="198"/>
      <c r="C115" s="199"/>
      <c r="D115" s="200" t="s">
        <v>69</v>
      </c>
      <c r="E115" s="201" t="s">
        <v>363</v>
      </c>
      <c r="F115" s="201" t="s">
        <v>364</v>
      </c>
      <c r="G115" s="199"/>
      <c r="H115" s="199"/>
      <c r="I115" s="202"/>
      <c r="J115" s="203">
        <f>BK115</f>
        <v>0</v>
      </c>
      <c r="K115" s="199"/>
      <c r="L115" s="204"/>
      <c r="M115" s="205"/>
      <c r="N115" s="206"/>
      <c r="O115" s="206"/>
      <c r="P115" s="207">
        <f>P116</f>
        <v>0</v>
      </c>
      <c r="Q115" s="206"/>
      <c r="R115" s="207">
        <f>R116</f>
        <v>0.027484999999999999</v>
      </c>
      <c r="S115" s="206"/>
      <c r="T115" s="208">
        <f>T116</f>
        <v>0.003392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79</v>
      </c>
      <c r="AT115" s="210" t="s">
        <v>69</v>
      </c>
      <c r="AU115" s="210" t="s">
        <v>70</v>
      </c>
      <c r="AY115" s="209" t="s">
        <v>143</v>
      </c>
      <c r="BK115" s="211">
        <f>BK116</f>
        <v>0</v>
      </c>
    </row>
    <row r="116" s="12" customFormat="1" ht="22.8" customHeight="1">
      <c r="A116" s="12"/>
      <c r="B116" s="198"/>
      <c r="C116" s="199"/>
      <c r="D116" s="200" t="s">
        <v>69</v>
      </c>
      <c r="E116" s="212" t="s">
        <v>891</v>
      </c>
      <c r="F116" s="212" t="s">
        <v>892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SUM(P117:P164)</f>
        <v>0</v>
      </c>
      <c r="Q116" s="206"/>
      <c r="R116" s="207">
        <f>SUM(R117:R164)</f>
        <v>0.027484999999999999</v>
      </c>
      <c r="S116" s="206"/>
      <c r="T116" s="208">
        <f>SUM(T117:T164)</f>
        <v>0.003392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79</v>
      </c>
      <c r="AT116" s="210" t="s">
        <v>69</v>
      </c>
      <c r="AU116" s="210" t="s">
        <v>77</v>
      </c>
      <c r="AY116" s="209" t="s">
        <v>143</v>
      </c>
      <c r="BK116" s="211">
        <f>SUM(BK117:BK164)</f>
        <v>0</v>
      </c>
    </row>
    <row r="117" s="2" customFormat="1" ht="49.05" customHeight="1">
      <c r="A117" s="40"/>
      <c r="B117" s="41"/>
      <c r="C117" s="214" t="s">
        <v>212</v>
      </c>
      <c r="D117" s="214" t="s">
        <v>148</v>
      </c>
      <c r="E117" s="215" t="s">
        <v>893</v>
      </c>
      <c r="F117" s="216" t="s">
        <v>894</v>
      </c>
      <c r="G117" s="217" t="s">
        <v>151</v>
      </c>
      <c r="H117" s="218">
        <v>8</v>
      </c>
      <c r="I117" s="219"/>
      <c r="J117" s="220">
        <f>ROUND(I117*H117,2)</f>
        <v>0</v>
      </c>
      <c r="K117" s="216" t="s">
        <v>152</v>
      </c>
      <c r="L117" s="46"/>
      <c r="M117" s="221" t="s">
        <v>19</v>
      </c>
      <c r="N117" s="222" t="s">
        <v>41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257</v>
      </c>
      <c r="AT117" s="225" t="s">
        <v>148</v>
      </c>
      <c r="AU117" s="225" t="s">
        <v>79</v>
      </c>
      <c r="AY117" s="19" t="s">
        <v>143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77</v>
      </c>
      <c r="BK117" s="226">
        <f>ROUND(I117*H117,2)</f>
        <v>0</v>
      </c>
      <c r="BL117" s="19" t="s">
        <v>257</v>
      </c>
      <c r="BM117" s="225" t="s">
        <v>895</v>
      </c>
    </row>
    <row r="118" s="2" customFormat="1">
      <c r="A118" s="40"/>
      <c r="B118" s="41"/>
      <c r="C118" s="42"/>
      <c r="D118" s="227" t="s">
        <v>155</v>
      </c>
      <c r="E118" s="42"/>
      <c r="F118" s="228" t="s">
        <v>896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155</v>
      </c>
      <c r="AU118" s="19" t="s">
        <v>79</v>
      </c>
    </row>
    <row r="119" s="2" customFormat="1" ht="24.15" customHeight="1">
      <c r="A119" s="40"/>
      <c r="B119" s="41"/>
      <c r="C119" s="254" t="s">
        <v>218</v>
      </c>
      <c r="D119" s="254" t="s">
        <v>159</v>
      </c>
      <c r="E119" s="255" t="s">
        <v>897</v>
      </c>
      <c r="F119" s="256" t="s">
        <v>898</v>
      </c>
      <c r="G119" s="257" t="s">
        <v>151</v>
      </c>
      <c r="H119" s="258">
        <v>8</v>
      </c>
      <c r="I119" s="259"/>
      <c r="J119" s="260">
        <f>ROUND(I119*H119,2)</f>
        <v>0</v>
      </c>
      <c r="K119" s="256" t="s">
        <v>152</v>
      </c>
      <c r="L119" s="261"/>
      <c r="M119" s="262" t="s">
        <v>19</v>
      </c>
      <c r="N119" s="263" t="s">
        <v>41</v>
      </c>
      <c r="O119" s="86"/>
      <c r="P119" s="223">
        <f>O119*H119</f>
        <v>0</v>
      </c>
      <c r="Q119" s="223">
        <v>9.0000000000000006E-05</v>
      </c>
      <c r="R119" s="223">
        <f>Q119*H119</f>
        <v>0.00072000000000000005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367</v>
      </c>
      <c r="AT119" s="225" t="s">
        <v>159</v>
      </c>
      <c r="AU119" s="225" t="s">
        <v>79</v>
      </c>
      <c r="AY119" s="19" t="s">
        <v>143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77</v>
      </c>
      <c r="BK119" s="226">
        <f>ROUND(I119*H119,2)</f>
        <v>0</v>
      </c>
      <c r="BL119" s="19" t="s">
        <v>257</v>
      </c>
      <c r="BM119" s="225" t="s">
        <v>899</v>
      </c>
    </row>
    <row r="120" s="2" customFormat="1" ht="49.05" customHeight="1">
      <c r="A120" s="40"/>
      <c r="B120" s="41"/>
      <c r="C120" s="214" t="s">
        <v>225</v>
      </c>
      <c r="D120" s="214" t="s">
        <v>148</v>
      </c>
      <c r="E120" s="215" t="s">
        <v>900</v>
      </c>
      <c r="F120" s="216" t="s">
        <v>901</v>
      </c>
      <c r="G120" s="217" t="s">
        <v>151</v>
      </c>
      <c r="H120" s="218">
        <v>6</v>
      </c>
      <c r="I120" s="219"/>
      <c r="J120" s="220">
        <f>ROUND(I120*H120,2)</f>
        <v>0</v>
      </c>
      <c r="K120" s="216" t="s">
        <v>152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257</v>
      </c>
      <c r="AT120" s="225" t="s">
        <v>148</v>
      </c>
      <c r="AU120" s="225" t="s">
        <v>79</v>
      </c>
      <c r="AY120" s="19" t="s">
        <v>143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257</v>
      </c>
      <c r="BM120" s="225" t="s">
        <v>902</v>
      </c>
    </row>
    <row r="121" s="2" customFormat="1">
      <c r="A121" s="40"/>
      <c r="B121" s="41"/>
      <c r="C121" s="42"/>
      <c r="D121" s="227" t="s">
        <v>155</v>
      </c>
      <c r="E121" s="42"/>
      <c r="F121" s="228" t="s">
        <v>903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155</v>
      </c>
      <c r="AU121" s="19" t="s">
        <v>79</v>
      </c>
    </row>
    <row r="122" s="2" customFormat="1" ht="24.15" customHeight="1">
      <c r="A122" s="40"/>
      <c r="B122" s="41"/>
      <c r="C122" s="254" t="s">
        <v>8</v>
      </c>
      <c r="D122" s="254" t="s">
        <v>159</v>
      </c>
      <c r="E122" s="255" t="s">
        <v>904</v>
      </c>
      <c r="F122" s="256" t="s">
        <v>905</v>
      </c>
      <c r="G122" s="257" t="s">
        <v>151</v>
      </c>
      <c r="H122" s="258">
        <v>6</v>
      </c>
      <c r="I122" s="259"/>
      <c r="J122" s="260">
        <f>ROUND(I122*H122,2)</f>
        <v>0</v>
      </c>
      <c r="K122" s="256" t="s">
        <v>152</v>
      </c>
      <c r="L122" s="261"/>
      <c r="M122" s="262" t="s">
        <v>19</v>
      </c>
      <c r="N122" s="263" t="s">
        <v>41</v>
      </c>
      <c r="O122" s="86"/>
      <c r="P122" s="223">
        <f>O122*H122</f>
        <v>0</v>
      </c>
      <c r="Q122" s="223">
        <v>4.0000000000000003E-05</v>
      </c>
      <c r="R122" s="223">
        <f>Q122*H122</f>
        <v>0.00024000000000000003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367</v>
      </c>
      <c r="AT122" s="225" t="s">
        <v>159</v>
      </c>
      <c r="AU122" s="225" t="s">
        <v>79</v>
      </c>
      <c r="AY122" s="19" t="s">
        <v>143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77</v>
      </c>
      <c r="BK122" s="226">
        <f>ROUND(I122*H122,2)</f>
        <v>0</v>
      </c>
      <c r="BL122" s="19" t="s">
        <v>257</v>
      </c>
      <c r="BM122" s="225" t="s">
        <v>906</v>
      </c>
    </row>
    <row r="123" s="2" customFormat="1" ht="37.8" customHeight="1">
      <c r="A123" s="40"/>
      <c r="B123" s="41"/>
      <c r="C123" s="214" t="s">
        <v>236</v>
      </c>
      <c r="D123" s="214" t="s">
        <v>148</v>
      </c>
      <c r="E123" s="215" t="s">
        <v>907</v>
      </c>
      <c r="F123" s="216" t="s">
        <v>908</v>
      </c>
      <c r="G123" s="217" t="s">
        <v>151</v>
      </c>
      <c r="H123" s="218">
        <v>2</v>
      </c>
      <c r="I123" s="219"/>
      <c r="J123" s="220">
        <f>ROUND(I123*H123,2)</f>
        <v>0</v>
      </c>
      <c r="K123" s="216" t="s">
        <v>152</v>
      </c>
      <c r="L123" s="46"/>
      <c r="M123" s="221" t="s">
        <v>19</v>
      </c>
      <c r="N123" s="222" t="s">
        <v>41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257</v>
      </c>
      <c r="AT123" s="225" t="s">
        <v>148</v>
      </c>
      <c r="AU123" s="225" t="s">
        <v>79</v>
      </c>
      <c r="AY123" s="19" t="s">
        <v>143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257</v>
      </c>
      <c r="BM123" s="225" t="s">
        <v>909</v>
      </c>
    </row>
    <row r="124" s="2" customFormat="1">
      <c r="A124" s="40"/>
      <c r="B124" s="41"/>
      <c r="C124" s="42"/>
      <c r="D124" s="227" t="s">
        <v>155</v>
      </c>
      <c r="E124" s="42"/>
      <c r="F124" s="228" t="s">
        <v>910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155</v>
      </c>
      <c r="AU124" s="19" t="s">
        <v>79</v>
      </c>
    </row>
    <row r="125" s="2" customFormat="1" ht="24.15" customHeight="1">
      <c r="A125" s="40"/>
      <c r="B125" s="41"/>
      <c r="C125" s="254" t="s">
        <v>245</v>
      </c>
      <c r="D125" s="254" t="s">
        <v>159</v>
      </c>
      <c r="E125" s="255" t="s">
        <v>911</v>
      </c>
      <c r="F125" s="256" t="s">
        <v>912</v>
      </c>
      <c r="G125" s="257" t="s">
        <v>151</v>
      </c>
      <c r="H125" s="258">
        <v>2</v>
      </c>
      <c r="I125" s="259"/>
      <c r="J125" s="260">
        <f>ROUND(I125*H125,2)</f>
        <v>0</v>
      </c>
      <c r="K125" s="256" t="s">
        <v>152</v>
      </c>
      <c r="L125" s="261"/>
      <c r="M125" s="262" t="s">
        <v>19</v>
      </c>
      <c r="N125" s="263" t="s">
        <v>41</v>
      </c>
      <c r="O125" s="86"/>
      <c r="P125" s="223">
        <f>O125*H125</f>
        <v>0</v>
      </c>
      <c r="Q125" s="223">
        <v>6.9999999999999994E-05</v>
      </c>
      <c r="R125" s="223">
        <f>Q125*H125</f>
        <v>0.00013999999999999999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367</v>
      </c>
      <c r="AT125" s="225" t="s">
        <v>159</v>
      </c>
      <c r="AU125" s="225" t="s">
        <v>79</v>
      </c>
      <c r="AY125" s="19" t="s">
        <v>143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77</v>
      </c>
      <c r="BK125" s="226">
        <f>ROUND(I125*H125,2)</f>
        <v>0</v>
      </c>
      <c r="BL125" s="19" t="s">
        <v>257</v>
      </c>
      <c r="BM125" s="225" t="s">
        <v>913</v>
      </c>
    </row>
    <row r="126" s="2" customFormat="1" ht="49.05" customHeight="1">
      <c r="A126" s="40"/>
      <c r="B126" s="41"/>
      <c r="C126" s="214" t="s">
        <v>250</v>
      </c>
      <c r="D126" s="214" t="s">
        <v>148</v>
      </c>
      <c r="E126" s="215" t="s">
        <v>914</v>
      </c>
      <c r="F126" s="216" t="s">
        <v>915</v>
      </c>
      <c r="G126" s="217" t="s">
        <v>151</v>
      </c>
      <c r="H126" s="218">
        <v>5</v>
      </c>
      <c r="I126" s="219"/>
      <c r="J126" s="220">
        <f>ROUND(I126*H126,2)</f>
        <v>0</v>
      </c>
      <c r="K126" s="216" t="s">
        <v>152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257</v>
      </c>
      <c r="AT126" s="225" t="s">
        <v>148</v>
      </c>
      <c r="AU126" s="225" t="s">
        <v>79</v>
      </c>
      <c r="AY126" s="19" t="s">
        <v>143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257</v>
      </c>
      <c r="BM126" s="225" t="s">
        <v>916</v>
      </c>
    </row>
    <row r="127" s="2" customFormat="1">
      <c r="A127" s="40"/>
      <c r="B127" s="41"/>
      <c r="C127" s="42"/>
      <c r="D127" s="227" t="s">
        <v>155</v>
      </c>
      <c r="E127" s="42"/>
      <c r="F127" s="228" t="s">
        <v>917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155</v>
      </c>
      <c r="AU127" s="19" t="s">
        <v>79</v>
      </c>
    </row>
    <row r="128" s="2" customFormat="1" ht="16.5" customHeight="1">
      <c r="A128" s="40"/>
      <c r="B128" s="41"/>
      <c r="C128" s="254" t="s">
        <v>257</v>
      </c>
      <c r="D128" s="254" t="s">
        <v>159</v>
      </c>
      <c r="E128" s="255" t="s">
        <v>918</v>
      </c>
      <c r="F128" s="256" t="s">
        <v>919</v>
      </c>
      <c r="G128" s="257" t="s">
        <v>151</v>
      </c>
      <c r="H128" s="258">
        <v>5</v>
      </c>
      <c r="I128" s="259"/>
      <c r="J128" s="260">
        <f>ROUND(I128*H128,2)</f>
        <v>0</v>
      </c>
      <c r="K128" s="256" t="s">
        <v>162</v>
      </c>
      <c r="L128" s="261"/>
      <c r="M128" s="262" t="s">
        <v>19</v>
      </c>
      <c r="N128" s="263" t="s">
        <v>41</v>
      </c>
      <c r="O128" s="86"/>
      <c r="P128" s="223">
        <f>O128*H128</f>
        <v>0</v>
      </c>
      <c r="Q128" s="223">
        <v>6.9999999999999994E-05</v>
      </c>
      <c r="R128" s="223">
        <f>Q128*H128</f>
        <v>0.00034999999999999994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367</v>
      </c>
      <c r="AT128" s="225" t="s">
        <v>159</v>
      </c>
      <c r="AU128" s="225" t="s">
        <v>79</v>
      </c>
      <c r="AY128" s="19" t="s">
        <v>143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77</v>
      </c>
      <c r="BK128" s="226">
        <f>ROUND(I128*H128,2)</f>
        <v>0</v>
      </c>
      <c r="BL128" s="19" t="s">
        <v>257</v>
      </c>
      <c r="BM128" s="225" t="s">
        <v>920</v>
      </c>
    </row>
    <row r="129" s="2" customFormat="1" ht="37.8" customHeight="1">
      <c r="A129" s="40"/>
      <c r="B129" s="41"/>
      <c r="C129" s="214" t="s">
        <v>264</v>
      </c>
      <c r="D129" s="214" t="s">
        <v>148</v>
      </c>
      <c r="E129" s="215" t="s">
        <v>921</v>
      </c>
      <c r="F129" s="216" t="s">
        <v>922</v>
      </c>
      <c r="G129" s="217" t="s">
        <v>167</v>
      </c>
      <c r="H129" s="218">
        <v>70</v>
      </c>
      <c r="I129" s="219"/>
      <c r="J129" s="220">
        <f>ROUND(I129*H129,2)</f>
        <v>0</v>
      </c>
      <c r="K129" s="216" t="s">
        <v>152</v>
      </c>
      <c r="L129" s="46"/>
      <c r="M129" s="221" t="s">
        <v>19</v>
      </c>
      <c r="N129" s="222" t="s">
        <v>41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257</v>
      </c>
      <c r="AT129" s="225" t="s">
        <v>148</v>
      </c>
      <c r="AU129" s="225" t="s">
        <v>79</v>
      </c>
      <c r="AY129" s="19" t="s">
        <v>143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77</v>
      </c>
      <c r="BK129" s="226">
        <f>ROUND(I129*H129,2)</f>
        <v>0</v>
      </c>
      <c r="BL129" s="19" t="s">
        <v>257</v>
      </c>
      <c r="BM129" s="225" t="s">
        <v>923</v>
      </c>
    </row>
    <row r="130" s="2" customFormat="1">
      <c r="A130" s="40"/>
      <c r="B130" s="41"/>
      <c r="C130" s="42"/>
      <c r="D130" s="227" t="s">
        <v>155</v>
      </c>
      <c r="E130" s="42"/>
      <c r="F130" s="228" t="s">
        <v>924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155</v>
      </c>
      <c r="AU130" s="19" t="s">
        <v>79</v>
      </c>
    </row>
    <row r="131" s="2" customFormat="1" ht="24.15" customHeight="1">
      <c r="A131" s="40"/>
      <c r="B131" s="41"/>
      <c r="C131" s="254" t="s">
        <v>269</v>
      </c>
      <c r="D131" s="254" t="s">
        <v>159</v>
      </c>
      <c r="E131" s="255" t="s">
        <v>925</v>
      </c>
      <c r="F131" s="256" t="s">
        <v>926</v>
      </c>
      <c r="G131" s="257" t="s">
        <v>167</v>
      </c>
      <c r="H131" s="258">
        <v>80.5</v>
      </c>
      <c r="I131" s="259"/>
      <c r="J131" s="260">
        <f>ROUND(I131*H131,2)</f>
        <v>0</v>
      </c>
      <c r="K131" s="256" t="s">
        <v>152</v>
      </c>
      <c r="L131" s="261"/>
      <c r="M131" s="262" t="s">
        <v>19</v>
      </c>
      <c r="N131" s="263" t="s">
        <v>41</v>
      </c>
      <c r="O131" s="86"/>
      <c r="P131" s="223">
        <f>O131*H131</f>
        <v>0</v>
      </c>
      <c r="Q131" s="223">
        <v>0.00012</v>
      </c>
      <c r="R131" s="223">
        <f>Q131*H131</f>
        <v>0.0096600000000000002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367</v>
      </c>
      <c r="AT131" s="225" t="s">
        <v>159</v>
      </c>
      <c r="AU131" s="225" t="s">
        <v>79</v>
      </c>
      <c r="AY131" s="19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77</v>
      </c>
      <c r="BK131" s="226">
        <f>ROUND(I131*H131,2)</f>
        <v>0</v>
      </c>
      <c r="BL131" s="19" t="s">
        <v>257</v>
      </c>
      <c r="BM131" s="225" t="s">
        <v>927</v>
      </c>
    </row>
    <row r="132" s="14" customFormat="1">
      <c r="A132" s="14"/>
      <c r="B132" s="243"/>
      <c r="C132" s="244"/>
      <c r="D132" s="234" t="s">
        <v>157</v>
      </c>
      <c r="E132" s="244"/>
      <c r="F132" s="246" t="s">
        <v>928</v>
      </c>
      <c r="G132" s="244"/>
      <c r="H132" s="247">
        <v>80.5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157</v>
      </c>
      <c r="AU132" s="253" t="s">
        <v>79</v>
      </c>
      <c r="AV132" s="14" t="s">
        <v>79</v>
      </c>
      <c r="AW132" s="14" t="s">
        <v>4</v>
      </c>
      <c r="AX132" s="14" t="s">
        <v>77</v>
      </c>
      <c r="AY132" s="253" t="s">
        <v>143</v>
      </c>
    </row>
    <row r="133" s="2" customFormat="1" ht="37.8" customHeight="1">
      <c r="A133" s="40"/>
      <c r="B133" s="41"/>
      <c r="C133" s="214" t="s">
        <v>275</v>
      </c>
      <c r="D133" s="214" t="s">
        <v>148</v>
      </c>
      <c r="E133" s="215" t="s">
        <v>929</v>
      </c>
      <c r="F133" s="216" t="s">
        <v>930</v>
      </c>
      <c r="G133" s="217" t="s">
        <v>167</v>
      </c>
      <c r="H133" s="218">
        <v>20</v>
      </c>
      <c r="I133" s="219"/>
      <c r="J133" s="220">
        <f>ROUND(I133*H133,2)</f>
        <v>0</v>
      </c>
      <c r="K133" s="216" t="s">
        <v>152</v>
      </c>
      <c r="L133" s="46"/>
      <c r="M133" s="221" t="s">
        <v>19</v>
      </c>
      <c r="N133" s="222" t="s">
        <v>41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257</v>
      </c>
      <c r="AT133" s="225" t="s">
        <v>148</v>
      </c>
      <c r="AU133" s="225" t="s">
        <v>79</v>
      </c>
      <c r="AY133" s="19" t="s">
        <v>143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77</v>
      </c>
      <c r="BK133" s="226">
        <f>ROUND(I133*H133,2)</f>
        <v>0</v>
      </c>
      <c r="BL133" s="19" t="s">
        <v>257</v>
      </c>
      <c r="BM133" s="225" t="s">
        <v>931</v>
      </c>
    </row>
    <row r="134" s="2" customFormat="1">
      <c r="A134" s="40"/>
      <c r="B134" s="41"/>
      <c r="C134" s="42"/>
      <c r="D134" s="227" t="s">
        <v>155</v>
      </c>
      <c r="E134" s="42"/>
      <c r="F134" s="228" t="s">
        <v>932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155</v>
      </c>
      <c r="AU134" s="19" t="s">
        <v>79</v>
      </c>
    </row>
    <row r="135" s="2" customFormat="1" ht="24.15" customHeight="1">
      <c r="A135" s="40"/>
      <c r="B135" s="41"/>
      <c r="C135" s="254" t="s">
        <v>283</v>
      </c>
      <c r="D135" s="254" t="s">
        <v>159</v>
      </c>
      <c r="E135" s="255" t="s">
        <v>933</v>
      </c>
      <c r="F135" s="256" t="s">
        <v>934</v>
      </c>
      <c r="G135" s="257" t="s">
        <v>167</v>
      </c>
      <c r="H135" s="258">
        <v>23</v>
      </c>
      <c r="I135" s="259"/>
      <c r="J135" s="260">
        <f>ROUND(I135*H135,2)</f>
        <v>0</v>
      </c>
      <c r="K135" s="256" t="s">
        <v>152</v>
      </c>
      <c r="L135" s="261"/>
      <c r="M135" s="262" t="s">
        <v>19</v>
      </c>
      <c r="N135" s="263" t="s">
        <v>41</v>
      </c>
      <c r="O135" s="86"/>
      <c r="P135" s="223">
        <f>O135*H135</f>
        <v>0</v>
      </c>
      <c r="Q135" s="223">
        <v>0.00017000000000000001</v>
      </c>
      <c r="R135" s="223">
        <f>Q135*H135</f>
        <v>0.0039100000000000003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367</v>
      </c>
      <c r="AT135" s="225" t="s">
        <v>159</v>
      </c>
      <c r="AU135" s="225" t="s">
        <v>79</v>
      </c>
      <c r="AY135" s="19" t="s">
        <v>143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77</v>
      </c>
      <c r="BK135" s="226">
        <f>ROUND(I135*H135,2)</f>
        <v>0</v>
      </c>
      <c r="BL135" s="19" t="s">
        <v>257</v>
      </c>
      <c r="BM135" s="225" t="s">
        <v>935</v>
      </c>
    </row>
    <row r="136" s="14" customFormat="1">
      <c r="A136" s="14"/>
      <c r="B136" s="243"/>
      <c r="C136" s="244"/>
      <c r="D136" s="234" t="s">
        <v>157</v>
      </c>
      <c r="E136" s="244"/>
      <c r="F136" s="246" t="s">
        <v>936</v>
      </c>
      <c r="G136" s="244"/>
      <c r="H136" s="247">
        <v>23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157</v>
      </c>
      <c r="AU136" s="253" t="s">
        <v>79</v>
      </c>
      <c r="AV136" s="14" t="s">
        <v>79</v>
      </c>
      <c r="AW136" s="14" t="s">
        <v>4</v>
      </c>
      <c r="AX136" s="14" t="s">
        <v>77</v>
      </c>
      <c r="AY136" s="253" t="s">
        <v>143</v>
      </c>
    </row>
    <row r="137" s="2" customFormat="1" ht="37.8" customHeight="1">
      <c r="A137" s="40"/>
      <c r="B137" s="41"/>
      <c r="C137" s="214" t="s">
        <v>7</v>
      </c>
      <c r="D137" s="214" t="s">
        <v>148</v>
      </c>
      <c r="E137" s="215" t="s">
        <v>937</v>
      </c>
      <c r="F137" s="216" t="s">
        <v>938</v>
      </c>
      <c r="G137" s="217" t="s">
        <v>167</v>
      </c>
      <c r="H137" s="218">
        <v>15</v>
      </c>
      <c r="I137" s="219"/>
      <c r="J137" s="220">
        <f>ROUND(I137*H137,2)</f>
        <v>0</v>
      </c>
      <c r="K137" s="216" t="s">
        <v>152</v>
      </c>
      <c r="L137" s="46"/>
      <c r="M137" s="221" t="s">
        <v>19</v>
      </c>
      <c r="N137" s="222" t="s">
        <v>41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257</v>
      </c>
      <c r="AT137" s="225" t="s">
        <v>148</v>
      </c>
      <c r="AU137" s="225" t="s">
        <v>79</v>
      </c>
      <c r="AY137" s="19" t="s">
        <v>143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77</v>
      </c>
      <c r="BK137" s="226">
        <f>ROUND(I137*H137,2)</f>
        <v>0</v>
      </c>
      <c r="BL137" s="19" t="s">
        <v>257</v>
      </c>
      <c r="BM137" s="225" t="s">
        <v>939</v>
      </c>
    </row>
    <row r="138" s="2" customFormat="1">
      <c r="A138" s="40"/>
      <c r="B138" s="41"/>
      <c r="C138" s="42"/>
      <c r="D138" s="227" t="s">
        <v>155</v>
      </c>
      <c r="E138" s="42"/>
      <c r="F138" s="228" t="s">
        <v>940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155</v>
      </c>
      <c r="AU138" s="19" t="s">
        <v>79</v>
      </c>
    </row>
    <row r="139" s="2" customFormat="1" ht="24.15" customHeight="1">
      <c r="A139" s="40"/>
      <c r="B139" s="41"/>
      <c r="C139" s="254" t="s">
        <v>295</v>
      </c>
      <c r="D139" s="254" t="s">
        <v>159</v>
      </c>
      <c r="E139" s="255" t="s">
        <v>941</v>
      </c>
      <c r="F139" s="256" t="s">
        <v>942</v>
      </c>
      <c r="G139" s="257" t="s">
        <v>167</v>
      </c>
      <c r="H139" s="258">
        <v>17.25</v>
      </c>
      <c r="I139" s="259"/>
      <c r="J139" s="260">
        <f>ROUND(I139*H139,2)</f>
        <v>0</v>
      </c>
      <c r="K139" s="256" t="s">
        <v>152</v>
      </c>
      <c r="L139" s="261"/>
      <c r="M139" s="262" t="s">
        <v>19</v>
      </c>
      <c r="N139" s="263" t="s">
        <v>41</v>
      </c>
      <c r="O139" s="86"/>
      <c r="P139" s="223">
        <f>O139*H139</f>
        <v>0</v>
      </c>
      <c r="Q139" s="223">
        <v>0.00034000000000000002</v>
      </c>
      <c r="R139" s="223">
        <f>Q139*H139</f>
        <v>0.0058650000000000004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367</v>
      </c>
      <c r="AT139" s="225" t="s">
        <v>159</v>
      </c>
      <c r="AU139" s="225" t="s">
        <v>79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77</v>
      </c>
      <c r="BK139" s="226">
        <f>ROUND(I139*H139,2)</f>
        <v>0</v>
      </c>
      <c r="BL139" s="19" t="s">
        <v>257</v>
      </c>
      <c r="BM139" s="225" t="s">
        <v>943</v>
      </c>
    </row>
    <row r="140" s="14" customFormat="1">
      <c r="A140" s="14"/>
      <c r="B140" s="243"/>
      <c r="C140" s="244"/>
      <c r="D140" s="234" t="s">
        <v>157</v>
      </c>
      <c r="E140" s="244"/>
      <c r="F140" s="246" t="s">
        <v>944</v>
      </c>
      <c r="G140" s="244"/>
      <c r="H140" s="247">
        <v>17.25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157</v>
      </c>
      <c r="AU140" s="253" t="s">
        <v>79</v>
      </c>
      <c r="AV140" s="14" t="s">
        <v>79</v>
      </c>
      <c r="AW140" s="14" t="s">
        <v>4</v>
      </c>
      <c r="AX140" s="14" t="s">
        <v>77</v>
      </c>
      <c r="AY140" s="253" t="s">
        <v>143</v>
      </c>
    </row>
    <row r="141" s="2" customFormat="1" ht="37.8" customHeight="1">
      <c r="A141" s="40"/>
      <c r="B141" s="41"/>
      <c r="C141" s="214" t="s">
        <v>303</v>
      </c>
      <c r="D141" s="214" t="s">
        <v>148</v>
      </c>
      <c r="E141" s="215" t="s">
        <v>945</v>
      </c>
      <c r="F141" s="216" t="s">
        <v>946</v>
      </c>
      <c r="G141" s="217" t="s">
        <v>151</v>
      </c>
      <c r="H141" s="218">
        <v>1</v>
      </c>
      <c r="I141" s="219"/>
      <c r="J141" s="220">
        <f>ROUND(I141*H141,2)</f>
        <v>0</v>
      </c>
      <c r="K141" s="216" t="s">
        <v>152</v>
      </c>
      <c r="L141" s="46"/>
      <c r="M141" s="221" t="s">
        <v>19</v>
      </c>
      <c r="N141" s="222" t="s">
        <v>41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257</v>
      </c>
      <c r="AT141" s="225" t="s">
        <v>148</v>
      </c>
      <c r="AU141" s="225" t="s">
        <v>79</v>
      </c>
      <c r="AY141" s="19" t="s">
        <v>143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77</v>
      </c>
      <c r="BK141" s="226">
        <f>ROUND(I141*H141,2)</f>
        <v>0</v>
      </c>
      <c r="BL141" s="19" t="s">
        <v>257</v>
      </c>
      <c r="BM141" s="225" t="s">
        <v>947</v>
      </c>
    </row>
    <row r="142" s="2" customFormat="1">
      <c r="A142" s="40"/>
      <c r="B142" s="41"/>
      <c r="C142" s="42"/>
      <c r="D142" s="227" t="s">
        <v>155</v>
      </c>
      <c r="E142" s="42"/>
      <c r="F142" s="228" t="s">
        <v>948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155</v>
      </c>
      <c r="AU142" s="19" t="s">
        <v>79</v>
      </c>
    </row>
    <row r="143" s="2" customFormat="1" ht="37.8" customHeight="1">
      <c r="A143" s="40"/>
      <c r="B143" s="41"/>
      <c r="C143" s="254" t="s">
        <v>309</v>
      </c>
      <c r="D143" s="254" t="s">
        <v>159</v>
      </c>
      <c r="E143" s="255" t="s">
        <v>949</v>
      </c>
      <c r="F143" s="256" t="s">
        <v>950</v>
      </c>
      <c r="G143" s="257" t="s">
        <v>151</v>
      </c>
      <c r="H143" s="258">
        <v>1</v>
      </c>
      <c r="I143" s="259"/>
      <c r="J143" s="260">
        <f>ROUND(I143*H143,2)</f>
        <v>0</v>
      </c>
      <c r="K143" s="256" t="s">
        <v>152</v>
      </c>
      <c r="L143" s="261"/>
      <c r="M143" s="262" t="s">
        <v>19</v>
      </c>
      <c r="N143" s="263" t="s">
        <v>41</v>
      </c>
      <c r="O143" s="86"/>
      <c r="P143" s="223">
        <f>O143*H143</f>
        <v>0</v>
      </c>
      <c r="Q143" s="223">
        <v>0.0050000000000000001</v>
      </c>
      <c r="R143" s="223">
        <f>Q143*H143</f>
        <v>0.0050000000000000001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367</v>
      </c>
      <c r="AT143" s="225" t="s">
        <v>159</v>
      </c>
      <c r="AU143" s="225" t="s">
        <v>79</v>
      </c>
      <c r="AY143" s="19" t="s">
        <v>143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77</v>
      </c>
      <c r="BK143" s="226">
        <f>ROUND(I143*H143,2)</f>
        <v>0</v>
      </c>
      <c r="BL143" s="19" t="s">
        <v>257</v>
      </c>
      <c r="BM143" s="225" t="s">
        <v>951</v>
      </c>
    </row>
    <row r="144" s="2" customFormat="1" ht="16.5" customHeight="1">
      <c r="A144" s="40"/>
      <c r="B144" s="41"/>
      <c r="C144" s="214" t="s">
        <v>314</v>
      </c>
      <c r="D144" s="214" t="s">
        <v>148</v>
      </c>
      <c r="E144" s="215" t="s">
        <v>952</v>
      </c>
      <c r="F144" s="216" t="s">
        <v>953</v>
      </c>
      <c r="G144" s="217" t="s">
        <v>151</v>
      </c>
      <c r="H144" s="218">
        <v>1</v>
      </c>
      <c r="I144" s="219"/>
      <c r="J144" s="220">
        <f>ROUND(I144*H144,2)</f>
        <v>0</v>
      </c>
      <c r="K144" s="216" t="s">
        <v>162</v>
      </c>
      <c r="L144" s="46"/>
      <c r="M144" s="221" t="s">
        <v>19</v>
      </c>
      <c r="N144" s="222" t="s">
        <v>41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257</v>
      </c>
      <c r="AT144" s="225" t="s">
        <v>148</v>
      </c>
      <c r="AU144" s="225" t="s">
        <v>79</v>
      </c>
      <c r="AY144" s="19" t="s">
        <v>143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77</v>
      </c>
      <c r="BK144" s="226">
        <f>ROUND(I144*H144,2)</f>
        <v>0</v>
      </c>
      <c r="BL144" s="19" t="s">
        <v>257</v>
      </c>
      <c r="BM144" s="225" t="s">
        <v>954</v>
      </c>
    </row>
    <row r="145" s="2" customFormat="1" ht="16.5" customHeight="1">
      <c r="A145" s="40"/>
      <c r="B145" s="41"/>
      <c r="C145" s="214" t="s">
        <v>322</v>
      </c>
      <c r="D145" s="214" t="s">
        <v>148</v>
      </c>
      <c r="E145" s="215" t="s">
        <v>955</v>
      </c>
      <c r="F145" s="216" t="s">
        <v>956</v>
      </c>
      <c r="G145" s="217" t="s">
        <v>151</v>
      </c>
      <c r="H145" s="218">
        <v>1</v>
      </c>
      <c r="I145" s="219"/>
      <c r="J145" s="220">
        <f>ROUND(I145*H145,2)</f>
        <v>0</v>
      </c>
      <c r="K145" s="216" t="s">
        <v>162</v>
      </c>
      <c r="L145" s="46"/>
      <c r="M145" s="221" t="s">
        <v>19</v>
      </c>
      <c r="N145" s="222" t="s">
        <v>41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257</v>
      </c>
      <c r="AT145" s="225" t="s">
        <v>148</v>
      </c>
      <c r="AU145" s="225" t="s">
        <v>79</v>
      </c>
      <c r="AY145" s="19" t="s">
        <v>143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77</v>
      </c>
      <c r="BK145" s="226">
        <f>ROUND(I145*H145,2)</f>
        <v>0</v>
      </c>
      <c r="BL145" s="19" t="s">
        <v>257</v>
      </c>
      <c r="BM145" s="225" t="s">
        <v>957</v>
      </c>
    </row>
    <row r="146" s="2" customFormat="1" ht="16.5" customHeight="1">
      <c r="A146" s="40"/>
      <c r="B146" s="41"/>
      <c r="C146" s="214" t="s">
        <v>333</v>
      </c>
      <c r="D146" s="214" t="s">
        <v>148</v>
      </c>
      <c r="E146" s="215" t="s">
        <v>958</v>
      </c>
      <c r="F146" s="216" t="s">
        <v>959</v>
      </c>
      <c r="G146" s="217" t="s">
        <v>151</v>
      </c>
      <c r="H146" s="218">
        <v>1</v>
      </c>
      <c r="I146" s="219"/>
      <c r="J146" s="220">
        <f>ROUND(I146*H146,2)</f>
        <v>0</v>
      </c>
      <c r="K146" s="216" t="s">
        <v>162</v>
      </c>
      <c r="L146" s="46"/>
      <c r="M146" s="221" t="s">
        <v>19</v>
      </c>
      <c r="N146" s="222" t="s">
        <v>41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257</v>
      </c>
      <c r="AT146" s="225" t="s">
        <v>148</v>
      </c>
      <c r="AU146" s="225" t="s">
        <v>79</v>
      </c>
      <c r="AY146" s="19" t="s">
        <v>143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77</v>
      </c>
      <c r="BK146" s="226">
        <f>ROUND(I146*H146,2)</f>
        <v>0</v>
      </c>
      <c r="BL146" s="19" t="s">
        <v>257</v>
      </c>
      <c r="BM146" s="225" t="s">
        <v>960</v>
      </c>
    </row>
    <row r="147" s="2" customFormat="1" ht="24.15" customHeight="1">
      <c r="A147" s="40"/>
      <c r="B147" s="41"/>
      <c r="C147" s="214" t="s">
        <v>339</v>
      </c>
      <c r="D147" s="214" t="s">
        <v>148</v>
      </c>
      <c r="E147" s="215" t="s">
        <v>961</v>
      </c>
      <c r="F147" s="216" t="s">
        <v>962</v>
      </c>
      <c r="G147" s="217" t="s">
        <v>151</v>
      </c>
      <c r="H147" s="218">
        <v>4</v>
      </c>
      <c r="I147" s="219"/>
      <c r="J147" s="220">
        <f>ROUND(I147*H147,2)</f>
        <v>0</v>
      </c>
      <c r="K147" s="216" t="s">
        <v>152</v>
      </c>
      <c r="L147" s="46"/>
      <c r="M147" s="221" t="s">
        <v>19</v>
      </c>
      <c r="N147" s="222" t="s">
        <v>41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257</v>
      </c>
      <c r="AT147" s="225" t="s">
        <v>148</v>
      </c>
      <c r="AU147" s="225" t="s">
        <v>79</v>
      </c>
      <c r="AY147" s="19" t="s">
        <v>143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77</v>
      </c>
      <c r="BK147" s="226">
        <f>ROUND(I147*H147,2)</f>
        <v>0</v>
      </c>
      <c r="BL147" s="19" t="s">
        <v>257</v>
      </c>
      <c r="BM147" s="225" t="s">
        <v>963</v>
      </c>
    </row>
    <row r="148" s="2" customFormat="1">
      <c r="A148" s="40"/>
      <c r="B148" s="41"/>
      <c r="C148" s="42"/>
      <c r="D148" s="227" t="s">
        <v>155</v>
      </c>
      <c r="E148" s="42"/>
      <c r="F148" s="228" t="s">
        <v>964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155</v>
      </c>
      <c r="AU148" s="19" t="s">
        <v>79</v>
      </c>
    </row>
    <row r="149" s="2" customFormat="1" ht="16.5" customHeight="1">
      <c r="A149" s="40"/>
      <c r="B149" s="41"/>
      <c r="C149" s="254" t="s">
        <v>344</v>
      </c>
      <c r="D149" s="254" t="s">
        <v>159</v>
      </c>
      <c r="E149" s="255" t="s">
        <v>965</v>
      </c>
      <c r="F149" s="256" t="s">
        <v>966</v>
      </c>
      <c r="G149" s="257" t="s">
        <v>151</v>
      </c>
      <c r="H149" s="258">
        <v>2</v>
      </c>
      <c r="I149" s="259"/>
      <c r="J149" s="260">
        <f>ROUND(I149*H149,2)</f>
        <v>0</v>
      </c>
      <c r="K149" s="256" t="s">
        <v>162</v>
      </c>
      <c r="L149" s="261"/>
      <c r="M149" s="262" t="s">
        <v>19</v>
      </c>
      <c r="N149" s="263" t="s">
        <v>41</v>
      </c>
      <c r="O149" s="86"/>
      <c r="P149" s="223">
        <f>O149*H149</f>
        <v>0</v>
      </c>
      <c r="Q149" s="223">
        <v>0.00040000000000000002</v>
      </c>
      <c r="R149" s="223">
        <f>Q149*H149</f>
        <v>0.00080000000000000004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367</v>
      </c>
      <c r="AT149" s="225" t="s">
        <v>159</v>
      </c>
      <c r="AU149" s="225" t="s">
        <v>79</v>
      </c>
      <c r="AY149" s="19" t="s">
        <v>143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77</v>
      </c>
      <c r="BK149" s="226">
        <f>ROUND(I149*H149,2)</f>
        <v>0</v>
      </c>
      <c r="BL149" s="19" t="s">
        <v>257</v>
      </c>
      <c r="BM149" s="225" t="s">
        <v>967</v>
      </c>
    </row>
    <row r="150" s="2" customFormat="1" ht="16.5" customHeight="1">
      <c r="A150" s="40"/>
      <c r="B150" s="41"/>
      <c r="C150" s="254" t="s">
        <v>352</v>
      </c>
      <c r="D150" s="254" t="s">
        <v>159</v>
      </c>
      <c r="E150" s="255" t="s">
        <v>968</v>
      </c>
      <c r="F150" s="256" t="s">
        <v>969</v>
      </c>
      <c r="G150" s="257" t="s">
        <v>151</v>
      </c>
      <c r="H150" s="258">
        <v>2</v>
      </c>
      <c r="I150" s="259"/>
      <c r="J150" s="260">
        <f>ROUND(I150*H150,2)</f>
        <v>0</v>
      </c>
      <c r="K150" s="256" t="s">
        <v>162</v>
      </c>
      <c r="L150" s="261"/>
      <c r="M150" s="262" t="s">
        <v>19</v>
      </c>
      <c r="N150" s="263" t="s">
        <v>41</v>
      </c>
      <c r="O150" s="86"/>
      <c r="P150" s="223">
        <f>O150*H150</f>
        <v>0</v>
      </c>
      <c r="Q150" s="223">
        <v>0.00040000000000000002</v>
      </c>
      <c r="R150" s="223">
        <f>Q150*H150</f>
        <v>0.00080000000000000004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367</v>
      </c>
      <c r="AT150" s="225" t="s">
        <v>159</v>
      </c>
      <c r="AU150" s="225" t="s">
        <v>79</v>
      </c>
      <c r="AY150" s="19" t="s">
        <v>143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77</v>
      </c>
      <c r="BK150" s="226">
        <f>ROUND(I150*H150,2)</f>
        <v>0</v>
      </c>
      <c r="BL150" s="19" t="s">
        <v>257</v>
      </c>
      <c r="BM150" s="225" t="s">
        <v>970</v>
      </c>
    </row>
    <row r="151" s="2" customFormat="1" ht="24.15" customHeight="1">
      <c r="A151" s="40"/>
      <c r="B151" s="41"/>
      <c r="C151" s="214" t="s">
        <v>146</v>
      </c>
      <c r="D151" s="214" t="s">
        <v>148</v>
      </c>
      <c r="E151" s="215" t="s">
        <v>971</v>
      </c>
      <c r="F151" s="216" t="s">
        <v>972</v>
      </c>
      <c r="G151" s="217" t="s">
        <v>151</v>
      </c>
      <c r="H151" s="218">
        <v>1</v>
      </c>
      <c r="I151" s="219"/>
      <c r="J151" s="220">
        <f>ROUND(I151*H151,2)</f>
        <v>0</v>
      </c>
      <c r="K151" s="216" t="s">
        <v>152</v>
      </c>
      <c r="L151" s="46"/>
      <c r="M151" s="221" t="s">
        <v>19</v>
      </c>
      <c r="N151" s="222" t="s">
        <v>41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257</v>
      </c>
      <c r="AT151" s="225" t="s">
        <v>148</v>
      </c>
      <c r="AU151" s="225" t="s">
        <v>79</v>
      </c>
      <c r="AY151" s="19" t="s">
        <v>143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77</v>
      </c>
      <c r="BK151" s="226">
        <f>ROUND(I151*H151,2)</f>
        <v>0</v>
      </c>
      <c r="BL151" s="19" t="s">
        <v>257</v>
      </c>
      <c r="BM151" s="225" t="s">
        <v>973</v>
      </c>
    </row>
    <row r="152" s="2" customFormat="1">
      <c r="A152" s="40"/>
      <c r="B152" s="41"/>
      <c r="C152" s="42"/>
      <c r="D152" s="227" t="s">
        <v>155</v>
      </c>
      <c r="E152" s="42"/>
      <c r="F152" s="228" t="s">
        <v>974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155</v>
      </c>
      <c r="AU152" s="19" t="s">
        <v>79</v>
      </c>
    </row>
    <row r="153" s="2" customFormat="1" ht="24.15" customHeight="1">
      <c r="A153" s="40"/>
      <c r="B153" s="41"/>
      <c r="C153" s="254" t="s">
        <v>367</v>
      </c>
      <c r="D153" s="254" t="s">
        <v>159</v>
      </c>
      <c r="E153" s="255" t="s">
        <v>975</v>
      </c>
      <c r="F153" s="256" t="s">
        <v>976</v>
      </c>
      <c r="G153" s="257" t="s">
        <v>151</v>
      </c>
      <c r="H153" s="258">
        <v>1</v>
      </c>
      <c r="I153" s="259"/>
      <c r="J153" s="260">
        <f>ROUND(I153*H153,2)</f>
        <v>0</v>
      </c>
      <c r="K153" s="256" t="s">
        <v>162</v>
      </c>
      <c r="L153" s="261"/>
      <c r="M153" s="262" t="s">
        <v>19</v>
      </c>
      <c r="N153" s="263" t="s">
        <v>41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367</v>
      </c>
      <c r="AT153" s="225" t="s">
        <v>159</v>
      </c>
      <c r="AU153" s="225" t="s">
        <v>79</v>
      </c>
      <c r="AY153" s="19" t="s">
        <v>143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77</v>
      </c>
      <c r="BK153" s="226">
        <f>ROUND(I153*H153,2)</f>
        <v>0</v>
      </c>
      <c r="BL153" s="19" t="s">
        <v>257</v>
      </c>
      <c r="BM153" s="225" t="s">
        <v>977</v>
      </c>
    </row>
    <row r="154" s="2" customFormat="1" ht="16.5" customHeight="1">
      <c r="A154" s="40"/>
      <c r="B154" s="41"/>
      <c r="C154" s="254" t="s">
        <v>374</v>
      </c>
      <c r="D154" s="254" t="s">
        <v>159</v>
      </c>
      <c r="E154" s="255" t="s">
        <v>978</v>
      </c>
      <c r="F154" s="256" t="s">
        <v>979</v>
      </c>
      <c r="G154" s="257" t="s">
        <v>370</v>
      </c>
      <c r="H154" s="258">
        <v>1</v>
      </c>
      <c r="I154" s="259"/>
      <c r="J154" s="260">
        <f>ROUND(I154*H154,2)</f>
        <v>0</v>
      </c>
      <c r="K154" s="256" t="s">
        <v>162</v>
      </c>
      <c r="L154" s="261"/>
      <c r="M154" s="262" t="s">
        <v>19</v>
      </c>
      <c r="N154" s="263" t="s">
        <v>41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367</v>
      </c>
      <c r="AT154" s="225" t="s">
        <v>159</v>
      </c>
      <c r="AU154" s="225" t="s">
        <v>79</v>
      </c>
      <c r="AY154" s="19" t="s">
        <v>143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77</v>
      </c>
      <c r="BK154" s="226">
        <f>ROUND(I154*H154,2)</f>
        <v>0</v>
      </c>
      <c r="BL154" s="19" t="s">
        <v>257</v>
      </c>
      <c r="BM154" s="225" t="s">
        <v>980</v>
      </c>
    </row>
    <row r="155" s="2" customFormat="1" ht="37.8" customHeight="1">
      <c r="A155" s="40"/>
      <c r="B155" s="41"/>
      <c r="C155" s="214" t="s">
        <v>381</v>
      </c>
      <c r="D155" s="214" t="s">
        <v>148</v>
      </c>
      <c r="E155" s="215" t="s">
        <v>981</v>
      </c>
      <c r="F155" s="216" t="s">
        <v>982</v>
      </c>
      <c r="G155" s="217" t="s">
        <v>151</v>
      </c>
      <c r="H155" s="218">
        <v>4</v>
      </c>
      <c r="I155" s="219"/>
      <c r="J155" s="220">
        <f>ROUND(I155*H155,2)</f>
        <v>0</v>
      </c>
      <c r="K155" s="216" t="s">
        <v>152</v>
      </c>
      <c r="L155" s="46"/>
      <c r="M155" s="221" t="s">
        <v>19</v>
      </c>
      <c r="N155" s="222" t="s">
        <v>41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4.8000000000000001E-05</v>
      </c>
      <c r="T155" s="224">
        <f>S155*H155</f>
        <v>0.00019200000000000001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257</v>
      </c>
      <c r="AT155" s="225" t="s">
        <v>148</v>
      </c>
      <c r="AU155" s="225" t="s">
        <v>79</v>
      </c>
      <c r="AY155" s="19" t="s">
        <v>143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77</v>
      </c>
      <c r="BK155" s="226">
        <f>ROUND(I155*H155,2)</f>
        <v>0</v>
      </c>
      <c r="BL155" s="19" t="s">
        <v>257</v>
      </c>
      <c r="BM155" s="225" t="s">
        <v>983</v>
      </c>
    </row>
    <row r="156" s="2" customFormat="1">
      <c r="A156" s="40"/>
      <c r="B156" s="41"/>
      <c r="C156" s="42"/>
      <c r="D156" s="227" t="s">
        <v>155</v>
      </c>
      <c r="E156" s="42"/>
      <c r="F156" s="228" t="s">
        <v>984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155</v>
      </c>
      <c r="AU156" s="19" t="s">
        <v>79</v>
      </c>
    </row>
    <row r="157" s="2" customFormat="1" ht="49.05" customHeight="1">
      <c r="A157" s="40"/>
      <c r="B157" s="41"/>
      <c r="C157" s="214" t="s">
        <v>387</v>
      </c>
      <c r="D157" s="214" t="s">
        <v>148</v>
      </c>
      <c r="E157" s="215" t="s">
        <v>985</v>
      </c>
      <c r="F157" s="216" t="s">
        <v>986</v>
      </c>
      <c r="G157" s="217" t="s">
        <v>151</v>
      </c>
      <c r="H157" s="218">
        <v>2</v>
      </c>
      <c r="I157" s="219"/>
      <c r="J157" s="220">
        <f>ROUND(I157*H157,2)</f>
        <v>0</v>
      </c>
      <c r="K157" s="216" t="s">
        <v>152</v>
      </c>
      <c r="L157" s="46"/>
      <c r="M157" s="221" t="s">
        <v>19</v>
      </c>
      <c r="N157" s="222" t="s">
        <v>41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0.00080000000000000004</v>
      </c>
      <c r="T157" s="224">
        <f>S157*H157</f>
        <v>0.0016000000000000001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257</v>
      </c>
      <c r="AT157" s="225" t="s">
        <v>148</v>
      </c>
      <c r="AU157" s="225" t="s">
        <v>79</v>
      </c>
      <c r="AY157" s="19" t="s">
        <v>143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77</v>
      </c>
      <c r="BK157" s="226">
        <f>ROUND(I157*H157,2)</f>
        <v>0</v>
      </c>
      <c r="BL157" s="19" t="s">
        <v>257</v>
      </c>
      <c r="BM157" s="225" t="s">
        <v>987</v>
      </c>
    </row>
    <row r="158" s="2" customFormat="1">
      <c r="A158" s="40"/>
      <c r="B158" s="41"/>
      <c r="C158" s="42"/>
      <c r="D158" s="227" t="s">
        <v>155</v>
      </c>
      <c r="E158" s="42"/>
      <c r="F158" s="228" t="s">
        <v>988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155</v>
      </c>
      <c r="AU158" s="19" t="s">
        <v>79</v>
      </c>
    </row>
    <row r="159" s="2" customFormat="1" ht="49.05" customHeight="1">
      <c r="A159" s="40"/>
      <c r="B159" s="41"/>
      <c r="C159" s="214" t="s">
        <v>392</v>
      </c>
      <c r="D159" s="214" t="s">
        <v>148</v>
      </c>
      <c r="E159" s="215" t="s">
        <v>989</v>
      </c>
      <c r="F159" s="216" t="s">
        <v>990</v>
      </c>
      <c r="G159" s="217" t="s">
        <v>151</v>
      </c>
      <c r="H159" s="218">
        <v>2</v>
      </c>
      <c r="I159" s="219"/>
      <c r="J159" s="220">
        <f>ROUND(I159*H159,2)</f>
        <v>0</v>
      </c>
      <c r="K159" s="216" t="s">
        <v>152</v>
      </c>
      <c r="L159" s="46"/>
      <c r="M159" s="221" t="s">
        <v>19</v>
      </c>
      <c r="N159" s="222" t="s">
        <v>41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0.00080000000000000004</v>
      </c>
      <c r="T159" s="224">
        <f>S159*H159</f>
        <v>0.0016000000000000001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257</v>
      </c>
      <c r="AT159" s="225" t="s">
        <v>148</v>
      </c>
      <c r="AU159" s="225" t="s">
        <v>79</v>
      </c>
      <c r="AY159" s="19" t="s">
        <v>143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77</v>
      </c>
      <c r="BK159" s="226">
        <f>ROUND(I159*H159,2)</f>
        <v>0</v>
      </c>
      <c r="BL159" s="19" t="s">
        <v>257</v>
      </c>
      <c r="BM159" s="225" t="s">
        <v>991</v>
      </c>
    </row>
    <row r="160" s="2" customFormat="1">
      <c r="A160" s="40"/>
      <c r="B160" s="41"/>
      <c r="C160" s="42"/>
      <c r="D160" s="227" t="s">
        <v>155</v>
      </c>
      <c r="E160" s="42"/>
      <c r="F160" s="228" t="s">
        <v>992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155</v>
      </c>
      <c r="AU160" s="19" t="s">
        <v>79</v>
      </c>
    </row>
    <row r="161" s="2" customFormat="1" ht="44.25" customHeight="1">
      <c r="A161" s="40"/>
      <c r="B161" s="41"/>
      <c r="C161" s="214" t="s">
        <v>397</v>
      </c>
      <c r="D161" s="214" t="s">
        <v>148</v>
      </c>
      <c r="E161" s="215" t="s">
        <v>993</v>
      </c>
      <c r="F161" s="216" t="s">
        <v>994</v>
      </c>
      <c r="G161" s="217" t="s">
        <v>151</v>
      </c>
      <c r="H161" s="218">
        <v>1</v>
      </c>
      <c r="I161" s="219"/>
      <c r="J161" s="220">
        <f>ROUND(I161*H161,2)</f>
        <v>0</v>
      </c>
      <c r="K161" s="216" t="s">
        <v>152</v>
      </c>
      <c r="L161" s="46"/>
      <c r="M161" s="221" t="s">
        <v>19</v>
      </c>
      <c r="N161" s="222" t="s">
        <v>41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257</v>
      </c>
      <c r="AT161" s="225" t="s">
        <v>148</v>
      </c>
      <c r="AU161" s="225" t="s">
        <v>79</v>
      </c>
      <c r="AY161" s="19" t="s">
        <v>143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77</v>
      </c>
      <c r="BK161" s="226">
        <f>ROUND(I161*H161,2)</f>
        <v>0</v>
      </c>
      <c r="BL161" s="19" t="s">
        <v>257</v>
      </c>
      <c r="BM161" s="225" t="s">
        <v>995</v>
      </c>
    </row>
    <row r="162" s="2" customFormat="1">
      <c r="A162" s="40"/>
      <c r="B162" s="41"/>
      <c r="C162" s="42"/>
      <c r="D162" s="227" t="s">
        <v>155</v>
      </c>
      <c r="E162" s="42"/>
      <c r="F162" s="228" t="s">
        <v>996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155</v>
      </c>
      <c r="AU162" s="19" t="s">
        <v>79</v>
      </c>
    </row>
    <row r="163" s="2" customFormat="1" ht="49.05" customHeight="1">
      <c r="A163" s="40"/>
      <c r="B163" s="41"/>
      <c r="C163" s="214" t="s">
        <v>402</v>
      </c>
      <c r="D163" s="214" t="s">
        <v>148</v>
      </c>
      <c r="E163" s="215" t="s">
        <v>997</v>
      </c>
      <c r="F163" s="216" t="s">
        <v>998</v>
      </c>
      <c r="G163" s="217" t="s">
        <v>336</v>
      </c>
      <c r="H163" s="218">
        <v>0.027</v>
      </c>
      <c r="I163" s="219"/>
      <c r="J163" s="220">
        <f>ROUND(I163*H163,2)</f>
        <v>0</v>
      </c>
      <c r="K163" s="216" t="s">
        <v>152</v>
      </c>
      <c r="L163" s="46"/>
      <c r="M163" s="221" t="s">
        <v>19</v>
      </c>
      <c r="N163" s="222" t="s">
        <v>41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257</v>
      </c>
      <c r="AT163" s="225" t="s">
        <v>148</v>
      </c>
      <c r="AU163" s="225" t="s">
        <v>79</v>
      </c>
      <c r="AY163" s="19" t="s">
        <v>143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77</v>
      </c>
      <c r="BK163" s="226">
        <f>ROUND(I163*H163,2)</f>
        <v>0</v>
      </c>
      <c r="BL163" s="19" t="s">
        <v>257</v>
      </c>
      <c r="BM163" s="225" t="s">
        <v>999</v>
      </c>
    </row>
    <row r="164" s="2" customFormat="1">
      <c r="A164" s="40"/>
      <c r="B164" s="41"/>
      <c r="C164" s="42"/>
      <c r="D164" s="227" t="s">
        <v>155</v>
      </c>
      <c r="E164" s="42"/>
      <c r="F164" s="228" t="s">
        <v>1000</v>
      </c>
      <c r="G164" s="42"/>
      <c r="H164" s="42"/>
      <c r="I164" s="229"/>
      <c r="J164" s="42"/>
      <c r="K164" s="42"/>
      <c r="L164" s="46"/>
      <c r="M164" s="276"/>
      <c r="N164" s="277"/>
      <c r="O164" s="278"/>
      <c r="P164" s="278"/>
      <c r="Q164" s="278"/>
      <c r="R164" s="278"/>
      <c r="S164" s="278"/>
      <c r="T164" s="279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155</v>
      </c>
      <c r="AU164" s="19" t="s">
        <v>79</v>
      </c>
    </row>
    <row r="165" s="2" customFormat="1" ht="6.96" customHeight="1">
      <c r="A165" s="40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X4tzdDHwxAyBNM56Hcf/68QqC9hOLi3bNHJwGhXm/CDGnmQmPk6IpjIRsE/RPAhinxo56xpSLWJHjAmGC7OjdA==" hashValue="CyG9c3i67vUN7ShMaxC5Nq1J/QG9aszuXHOn99c+q0HD/j0SUGWpNEjBdClQhSY2jjm9+RQbBPVF6xqT75MaHw==" algorithmName="SHA-512" password="CC35"/>
  <autoFilter ref="C91:K1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8" r:id="rId1" display="https://podminky.urs.cz/item/CS_URS_2024_01/974031142"/>
    <hyperlink ref="F100" r:id="rId2" display="https://podminky.urs.cz/item/CS_URS_2024_01/977132112"/>
    <hyperlink ref="F103" r:id="rId3" display="https://podminky.urs.cz/item/CS_URS_2024_01/997013211"/>
    <hyperlink ref="F105" r:id="rId4" display="https://podminky.urs.cz/item/CS_URS_2024_01/997013501"/>
    <hyperlink ref="F107" r:id="rId5" display="https://podminky.urs.cz/item/CS_URS_2024_01/997013509"/>
    <hyperlink ref="F111" r:id="rId6" display="https://podminky.urs.cz/item/CS_URS_2024_01/997013631"/>
    <hyperlink ref="F114" r:id="rId7" display="https://podminky.urs.cz/item/CS_URS_2024_01/998018001"/>
    <hyperlink ref="F118" r:id="rId8" display="https://podminky.urs.cz/item/CS_URS_2024_01/741112001"/>
    <hyperlink ref="F121" r:id="rId9" display="https://podminky.urs.cz/item/CS_URS_2024_01/741310201"/>
    <hyperlink ref="F124" r:id="rId10" display="https://podminky.urs.cz/item/CS_URS_2024_01/741313041"/>
    <hyperlink ref="F127" r:id="rId11" display="https://podminky.urs.cz/item/CS_URS_2024_01/741372111"/>
    <hyperlink ref="F130" r:id="rId12" display="https://podminky.urs.cz/item/CS_URS_2024_01/741122015"/>
    <hyperlink ref="F134" r:id="rId13" display="https://podminky.urs.cz/item/CS_URS_2024_01/741122016"/>
    <hyperlink ref="F138" r:id="rId14" display="https://podminky.urs.cz/item/CS_URS_2024_01/741122032"/>
    <hyperlink ref="F142" r:id="rId15" display="https://podminky.urs.cz/item/CS_URS_2024_01/741210122"/>
    <hyperlink ref="F148" r:id="rId16" display="https://podminky.urs.cz/item/CS_URS_2024_01/741320105"/>
    <hyperlink ref="F152" r:id="rId17" display="https://podminky.urs.cz/item/CS_URS_2024_01/741321003"/>
    <hyperlink ref="F156" r:id="rId18" display="https://podminky.urs.cz/item/CS_URS_2024_01/741311813"/>
    <hyperlink ref="F158" r:id="rId19" display="https://podminky.urs.cz/item/CS_URS_2024_01/741371841"/>
    <hyperlink ref="F160" r:id="rId20" display="https://podminky.urs.cz/item/CS_URS_2024_01/741371844"/>
    <hyperlink ref="F162" r:id="rId21" display="https://podminky.urs.cz/item/CS_URS_2024_01/741810001"/>
    <hyperlink ref="F164" r:id="rId22" display="https://podminky.urs.cz/item/CS_URS_2024_01/99874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Správa a údržba silnic, Křečkovská 241/17, Vyškov</v>
      </c>
      <c r="F7" s="144"/>
      <c r="G7" s="144"/>
      <c r="H7" s="144"/>
      <c r="L7" s="22"/>
    </row>
    <row r="8" s="1" customFormat="1" ht="12" customHeight="1">
      <c r="B8" s="22"/>
      <c r="D8" s="144" t="s">
        <v>98</v>
      </c>
      <c r="L8" s="22"/>
    </row>
    <row r="9" s="2" customFormat="1" ht="16.5" customHeight="1">
      <c r="A9" s="40"/>
      <c r="B9" s="46"/>
      <c r="C9" s="40"/>
      <c r="D9" s="40"/>
      <c r="E9" s="145" t="s">
        <v>99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1001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20. 4. 2024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28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33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34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36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38</v>
      </c>
      <c r="G34" s="40"/>
      <c r="H34" s="40"/>
      <c r="I34" s="156" t="s">
        <v>37</v>
      </c>
      <c r="J34" s="156" t="s">
        <v>39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40</v>
      </c>
      <c r="E35" s="144" t="s">
        <v>41</v>
      </c>
      <c r="F35" s="158">
        <f>ROUND((SUM(BE91:BE134)),  2)</f>
        <v>0</v>
      </c>
      <c r="G35" s="40"/>
      <c r="H35" s="40"/>
      <c r="I35" s="159">
        <v>0.20999999999999999</v>
      </c>
      <c r="J35" s="158">
        <f>ROUND(((SUM(BE91:BE134))*I35),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42</v>
      </c>
      <c r="F36" s="158">
        <f>ROUND((SUM(BF91:BF134)),  2)</f>
        <v>0</v>
      </c>
      <c r="G36" s="40"/>
      <c r="H36" s="40"/>
      <c r="I36" s="159">
        <v>0.12</v>
      </c>
      <c r="J36" s="158">
        <f>ROUND(((SUM(BF91:BF134))*I36),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43</v>
      </c>
      <c r="F37" s="158">
        <f>ROUND((SUM(BG91:BG134)),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44</v>
      </c>
      <c r="F38" s="158">
        <f>ROUND((SUM(BH91:BH134)),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45</v>
      </c>
      <c r="F39" s="158">
        <f>ROUND((SUM(BI91:BI134)),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46</v>
      </c>
      <c r="E41" s="162"/>
      <c r="F41" s="162"/>
      <c r="G41" s="163" t="s">
        <v>47</v>
      </c>
      <c r="H41" s="164" t="s">
        <v>48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Správa a údržba silnic, Křečkovská 241/17, Vyškov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99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014 - VZT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20. 4. 2024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Správa a údržba silnic Jihomoravského kraje</v>
      </c>
      <c r="G58" s="42"/>
      <c r="H58" s="42"/>
      <c r="I58" s="34" t="s">
        <v>31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68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645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118</v>
      </c>
      <c r="E66" s="184"/>
      <c r="F66" s="184"/>
      <c r="G66" s="184"/>
      <c r="H66" s="184"/>
      <c r="I66" s="184"/>
      <c r="J66" s="185">
        <f>J102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120</v>
      </c>
      <c r="E67" s="179"/>
      <c r="F67" s="179"/>
      <c r="G67" s="179"/>
      <c r="H67" s="179"/>
      <c r="I67" s="179"/>
      <c r="J67" s="180">
        <f>J113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1002</v>
      </c>
      <c r="E68" s="184"/>
      <c r="F68" s="184"/>
      <c r="G68" s="184"/>
      <c r="H68" s="184"/>
      <c r="I68" s="184"/>
      <c r="J68" s="185">
        <f>J114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1003</v>
      </c>
      <c r="E69" s="184"/>
      <c r="F69" s="184"/>
      <c r="G69" s="184"/>
      <c r="H69" s="184"/>
      <c r="I69" s="184"/>
      <c r="J69" s="185">
        <f>J129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128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Správa a údržba silnic, Křečkovská 241/17, Vyškov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98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99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100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014 - VZT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 </v>
      </c>
      <c r="G85" s="42"/>
      <c r="H85" s="42"/>
      <c r="I85" s="34" t="s">
        <v>23</v>
      </c>
      <c r="J85" s="74" t="str">
        <f>IF(J14="","",J14)</f>
        <v>20. 4. 2024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Správa a údržba silnic Jihomoravského kraje</v>
      </c>
      <c r="G87" s="42"/>
      <c r="H87" s="42"/>
      <c r="I87" s="34" t="s">
        <v>31</v>
      </c>
      <c r="J87" s="38" t="str">
        <f>E23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IF(E20="","",E20)</f>
        <v>Vyplň údaj</v>
      </c>
      <c r="G88" s="42"/>
      <c r="H88" s="42"/>
      <c r="I88" s="34" t="s">
        <v>33</v>
      </c>
      <c r="J88" s="38" t="str">
        <f>E26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129</v>
      </c>
      <c r="D90" s="190" t="s">
        <v>55</v>
      </c>
      <c r="E90" s="190" t="s">
        <v>51</v>
      </c>
      <c r="F90" s="190" t="s">
        <v>52</v>
      </c>
      <c r="G90" s="190" t="s">
        <v>130</v>
      </c>
      <c r="H90" s="190" t="s">
        <v>131</v>
      </c>
      <c r="I90" s="190" t="s">
        <v>132</v>
      </c>
      <c r="J90" s="190" t="s">
        <v>104</v>
      </c>
      <c r="K90" s="191" t="s">
        <v>133</v>
      </c>
      <c r="L90" s="192"/>
      <c r="M90" s="94" t="s">
        <v>19</v>
      </c>
      <c r="N90" s="95" t="s">
        <v>40</v>
      </c>
      <c r="O90" s="95" t="s">
        <v>134</v>
      </c>
      <c r="P90" s="95" t="s">
        <v>135</v>
      </c>
      <c r="Q90" s="95" t="s">
        <v>136</v>
      </c>
      <c r="R90" s="95" t="s">
        <v>137</v>
      </c>
      <c r="S90" s="95" t="s">
        <v>138</v>
      </c>
      <c r="T90" s="96" t="s">
        <v>139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140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P92+P113</f>
        <v>0</v>
      </c>
      <c r="Q91" s="98"/>
      <c r="R91" s="195">
        <f>R92+R113</f>
        <v>0.02019</v>
      </c>
      <c r="S91" s="98"/>
      <c r="T91" s="196">
        <f>T92+T113</f>
        <v>0.067199999999999996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69</v>
      </c>
      <c r="AU91" s="19" t="s">
        <v>105</v>
      </c>
      <c r="BK91" s="197">
        <f>BK92+BK113</f>
        <v>0</v>
      </c>
    </row>
    <row r="92" s="12" customFormat="1" ht="25.92" customHeight="1">
      <c r="A92" s="12"/>
      <c r="B92" s="198"/>
      <c r="C92" s="199"/>
      <c r="D92" s="200" t="s">
        <v>69</v>
      </c>
      <c r="E92" s="201" t="s">
        <v>141</v>
      </c>
      <c r="F92" s="201" t="s">
        <v>142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P93+P102</f>
        <v>0</v>
      </c>
      <c r="Q92" s="206"/>
      <c r="R92" s="207">
        <f>R93+R102</f>
        <v>0</v>
      </c>
      <c r="S92" s="206"/>
      <c r="T92" s="208">
        <f>T93+T102</f>
        <v>0.065000000000000002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77</v>
      </c>
      <c r="AT92" s="210" t="s">
        <v>69</v>
      </c>
      <c r="AU92" s="210" t="s">
        <v>70</v>
      </c>
      <c r="AY92" s="209" t="s">
        <v>143</v>
      </c>
      <c r="BK92" s="211">
        <f>BK93+BK102</f>
        <v>0</v>
      </c>
    </row>
    <row r="93" s="12" customFormat="1" ht="22.8" customHeight="1">
      <c r="A93" s="12"/>
      <c r="B93" s="198"/>
      <c r="C93" s="199"/>
      <c r="D93" s="200" t="s">
        <v>69</v>
      </c>
      <c r="E93" s="212" t="s">
        <v>301</v>
      </c>
      <c r="F93" s="212" t="s">
        <v>302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SUM(P94:P101)</f>
        <v>0</v>
      </c>
      <c r="Q93" s="206"/>
      <c r="R93" s="207">
        <f>SUM(R94:R101)</f>
        <v>0</v>
      </c>
      <c r="S93" s="206"/>
      <c r="T93" s="208">
        <f>SUM(T94:T101)</f>
        <v>0.065000000000000002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77</v>
      </c>
      <c r="AT93" s="210" t="s">
        <v>69</v>
      </c>
      <c r="AU93" s="210" t="s">
        <v>77</v>
      </c>
      <c r="AY93" s="209" t="s">
        <v>143</v>
      </c>
      <c r="BK93" s="211">
        <f>SUM(BK94:BK101)</f>
        <v>0</v>
      </c>
    </row>
    <row r="94" s="2" customFormat="1" ht="37.8" customHeight="1">
      <c r="A94" s="40"/>
      <c r="B94" s="41"/>
      <c r="C94" s="214" t="s">
        <v>77</v>
      </c>
      <c r="D94" s="214" t="s">
        <v>148</v>
      </c>
      <c r="E94" s="215" t="s">
        <v>1004</v>
      </c>
      <c r="F94" s="216" t="s">
        <v>1005</v>
      </c>
      <c r="G94" s="217" t="s">
        <v>151</v>
      </c>
      <c r="H94" s="218">
        <v>1</v>
      </c>
      <c r="I94" s="219"/>
      <c r="J94" s="220">
        <f>ROUND(I94*H94,2)</f>
        <v>0</v>
      </c>
      <c r="K94" s="216" t="s">
        <v>152</v>
      </c>
      <c r="L94" s="46"/>
      <c r="M94" s="221" t="s">
        <v>19</v>
      </c>
      <c r="N94" s="222" t="s">
        <v>41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0.050000000000000003</v>
      </c>
      <c r="T94" s="224">
        <f>S94*H94</f>
        <v>0.050000000000000003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243</v>
      </c>
      <c r="AT94" s="225" t="s">
        <v>148</v>
      </c>
      <c r="AU94" s="225" t="s">
        <v>79</v>
      </c>
      <c r="AY94" s="19" t="s">
        <v>143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77</v>
      </c>
      <c r="BK94" s="226">
        <f>ROUND(I94*H94,2)</f>
        <v>0</v>
      </c>
      <c r="BL94" s="19" t="s">
        <v>243</v>
      </c>
      <c r="BM94" s="225" t="s">
        <v>1006</v>
      </c>
    </row>
    <row r="95" s="2" customFormat="1">
      <c r="A95" s="40"/>
      <c r="B95" s="41"/>
      <c r="C95" s="42"/>
      <c r="D95" s="227" t="s">
        <v>155</v>
      </c>
      <c r="E95" s="42"/>
      <c r="F95" s="228" t="s">
        <v>1007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155</v>
      </c>
      <c r="AU95" s="19" t="s">
        <v>79</v>
      </c>
    </row>
    <row r="96" s="13" customFormat="1">
      <c r="A96" s="13"/>
      <c r="B96" s="232"/>
      <c r="C96" s="233"/>
      <c r="D96" s="234" t="s">
        <v>157</v>
      </c>
      <c r="E96" s="235" t="s">
        <v>19</v>
      </c>
      <c r="F96" s="236" t="s">
        <v>1008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157</v>
      </c>
      <c r="AU96" s="242" t="s">
        <v>79</v>
      </c>
      <c r="AV96" s="13" t="s">
        <v>77</v>
      </c>
      <c r="AW96" s="13" t="s">
        <v>32</v>
      </c>
      <c r="AX96" s="13" t="s">
        <v>70</v>
      </c>
      <c r="AY96" s="242" t="s">
        <v>143</v>
      </c>
    </row>
    <row r="97" s="14" customFormat="1">
      <c r="A97" s="14"/>
      <c r="B97" s="243"/>
      <c r="C97" s="244"/>
      <c r="D97" s="234" t="s">
        <v>157</v>
      </c>
      <c r="E97" s="245" t="s">
        <v>19</v>
      </c>
      <c r="F97" s="246" t="s">
        <v>77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157</v>
      </c>
      <c r="AU97" s="253" t="s">
        <v>79</v>
      </c>
      <c r="AV97" s="14" t="s">
        <v>79</v>
      </c>
      <c r="AW97" s="14" t="s">
        <v>32</v>
      </c>
      <c r="AX97" s="14" t="s">
        <v>77</v>
      </c>
      <c r="AY97" s="253" t="s">
        <v>143</v>
      </c>
    </row>
    <row r="98" s="2" customFormat="1" ht="37.8" customHeight="1">
      <c r="A98" s="40"/>
      <c r="B98" s="41"/>
      <c r="C98" s="214" t="s">
        <v>79</v>
      </c>
      <c r="D98" s="214" t="s">
        <v>148</v>
      </c>
      <c r="E98" s="215" t="s">
        <v>1009</v>
      </c>
      <c r="F98" s="216" t="s">
        <v>1010</v>
      </c>
      <c r="G98" s="217" t="s">
        <v>151</v>
      </c>
      <c r="H98" s="218">
        <v>1</v>
      </c>
      <c r="I98" s="219"/>
      <c r="J98" s="220">
        <f>ROUND(I98*H98,2)</f>
        <v>0</v>
      </c>
      <c r="K98" s="216" t="s">
        <v>152</v>
      </c>
      <c r="L98" s="46"/>
      <c r="M98" s="221" t="s">
        <v>19</v>
      </c>
      <c r="N98" s="222" t="s">
        <v>41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0.014999999999999999</v>
      </c>
      <c r="T98" s="224">
        <f>S98*H98</f>
        <v>0.014999999999999999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153</v>
      </c>
      <c r="AT98" s="225" t="s">
        <v>148</v>
      </c>
      <c r="AU98" s="225" t="s">
        <v>79</v>
      </c>
      <c r="AY98" s="19" t="s">
        <v>143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77</v>
      </c>
      <c r="BK98" s="226">
        <f>ROUND(I98*H98,2)</f>
        <v>0</v>
      </c>
      <c r="BL98" s="19" t="s">
        <v>153</v>
      </c>
      <c r="BM98" s="225" t="s">
        <v>1011</v>
      </c>
    </row>
    <row r="99" s="2" customFormat="1">
      <c r="A99" s="40"/>
      <c r="B99" s="41"/>
      <c r="C99" s="42"/>
      <c r="D99" s="227" t="s">
        <v>155</v>
      </c>
      <c r="E99" s="42"/>
      <c r="F99" s="228" t="s">
        <v>1012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155</v>
      </c>
      <c r="AU99" s="19" t="s">
        <v>79</v>
      </c>
    </row>
    <row r="100" s="13" customFormat="1">
      <c r="A100" s="13"/>
      <c r="B100" s="232"/>
      <c r="C100" s="233"/>
      <c r="D100" s="234" t="s">
        <v>157</v>
      </c>
      <c r="E100" s="235" t="s">
        <v>19</v>
      </c>
      <c r="F100" s="236" t="s">
        <v>1013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157</v>
      </c>
      <c r="AU100" s="242" t="s">
        <v>79</v>
      </c>
      <c r="AV100" s="13" t="s">
        <v>77</v>
      </c>
      <c r="AW100" s="13" t="s">
        <v>32</v>
      </c>
      <c r="AX100" s="13" t="s">
        <v>70</v>
      </c>
      <c r="AY100" s="242" t="s">
        <v>143</v>
      </c>
    </row>
    <row r="101" s="14" customFormat="1">
      <c r="A101" s="14"/>
      <c r="B101" s="243"/>
      <c r="C101" s="244"/>
      <c r="D101" s="234" t="s">
        <v>157</v>
      </c>
      <c r="E101" s="245" t="s">
        <v>19</v>
      </c>
      <c r="F101" s="246" t="s">
        <v>77</v>
      </c>
      <c r="G101" s="244"/>
      <c r="H101" s="247">
        <v>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157</v>
      </c>
      <c r="AU101" s="253" t="s">
        <v>79</v>
      </c>
      <c r="AV101" s="14" t="s">
        <v>79</v>
      </c>
      <c r="AW101" s="14" t="s">
        <v>32</v>
      </c>
      <c r="AX101" s="14" t="s">
        <v>77</v>
      </c>
      <c r="AY101" s="253" t="s">
        <v>143</v>
      </c>
    </row>
    <row r="102" s="12" customFormat="1" ht="22.8" customHeight="1">
      <c r="A102" s="12"/>
      <c r="B102" s="198"/>
      <c r="C102" s="199"/>
      <c r="D102" s="200" t="s">
        <v>69</v>
      </c>
      <c r="E102" s="212" t="s">
        <v>331</v>
      </c>
      <c r="F102" s="212" t="s">
        <v>332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SUM(P103:P112)</f>
        <v>0</v>
      </c>
      <c r="Q102" s="206"/>
      <c r="R102" s="207">
        <f>SUM(R103:R112)</f>
        <v>0</v>
      </c>
      <c r="S102" s="206"/>
      <c r="T102" s="208">
        <f>SUM(T103:T112)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77</v>
      </c>
      <c r="AT102" s="210" t="s">
        <v>69</v>
      </c>
      <c r="AU102" s="210" t="s">
        <v>77</v>
      </c>
      <c r="AY102" s="209" t="s">
        <v>143</v>
      </c>
      <c r="BK102" s="211">
        <f>SUM(BK103:BK112)</f>
        <v>0</v>
      </c>
    </row>
    <row r="103" s="2" customFormat="1" ht="37.8" customHeight="1">
      <c r="A103" s="40"/>
      <c r="B103" s="41"/>
      <c r="C103" s="214" t="s">
        <v>144</v>
      </c>
      <c r="D103" s="214" t="s">
        <v>148</v>
      </c>
      <c r="E103" s="215" t="s">
        <v>334</v>
      </c>
      <c r="F103" s="216" t="s">
        <v>335</v>
      </c>
      <c r="G103" s="217" t="s">
        <v>336</v>
      </c>
      <c r="H103" s="218">
        <v>0.017000000000000001</v>
      </c>
      <c r="I103" s="219"/>
      <c r="J103" s="220">
        <f>ROUND(I103*H103,2)</f>
        <v>0</v>
      </c>
      <c r="K103" s="216" t="s">
        <v>152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153</v>
      </c>
      <c r="AT103" s="225" t="s">
        <v>148</v>
      </c>
      <c r="AU103" s="225" t="s">
        <v>79</v>
      </c>
      <c r="AY103" s="19" t="s">
        <v>143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77</v>
      </c>
      <c r="BK103" s="226">
        <f>ROUND(I103*H103,2)</f>
        <v>0</v>
      </c>
      <c r="BL103" s="19" t="s">
        <v>153</v>
      </c>
      <c r="BM103" s="225" t="s">
        <v>1014</v>
      </c>
    </row>
    <row r="104" s="2" customFormat="1">
      <c r="A104" s="40"/>
      <c r="B104" s="41"/>
      <c r="C104" s="42"/>
      <c r="D104" s="227" t="s">
        <v>155</v>
      </c>
      <c r="E104" s="42"/>
      <c r="F104" s="228" t="s">
        <v>338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155</v>
      </c>
      <c r="AU104" s="19" t="s">
        <v>79</v>
      </c>
    </row>
    <row r="105" s="2" customFormat="1" ht="33" customHeight="1">
      <c r="A105" s="40"/>
      <c r="B105" s="41"/>
      <c r="C105" s="214" t="s">
        <v>153</v>
      </c>
      <c r="D105" s="214" t="s">
        <v>148</v>
      </c>
      <c r="E105" s="215" t="s">
        <v>340</v>
      </c>
      <c r="F105" s="216" t="s">
        <v>341</v>
      </c>
      <c r="G105" s="217" t="s">
        <v>336</v>
      </c>
      <c r="H105" s="218">
        <v>0.017000000000000001</v>
      </c>
      <c r="I105" s="219"/>
      <c r="J105" s="220">
        <f>ROUND(I105*H105,2)</f>
        <v>0</v>
      </c>
      <c r="K105" s="216" t="s">
        <v>152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153</v>
      </c>
      <c r="AT105" s="225" t="s">
        <v>148</v>
      </c>
      <c r="AU105" s="225" t="s">
        <v>79</v>
      </c>
      <c r="AY105" s="19" t="s">
        <v>143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77</v>
      </c>
      <c r="BK105" s="226">
        <f>ROUND(I105*H105,2)</f>
        <v>0</v>
      </c>
      <c r="BL105" s="19" t="s">
        <v>153</v>
      </c>
      <c r="BM105" s="225" t="s">
        <v>1015</v>
      </c>
    </row>
    <row r="106" s="2" customFormat="1">
      <c r="A106" s="40"/>
      <c r="B106" s="41"/>
      <c r="C106" s="42"/>
      <c r="D106" s="227" t="s">
        <v>155</v>
      </c>
      <c r="E106" s="42"/>
      <c r="F106" s="228" t="s">
        <v>343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155</v>
      </c>
      <c r="AU106" s="19" t="s">
        <v>79</v>
      </c>
    </row>
    <row r="107" s="2" customFormat="1" ht="44.25" customHeight="1">
      <c r="A107" s="40"/>
      <c r="B107" s="41"/>
      <c r="C107" s="214" t="s">
        <v>181</v>
      </c>
      <c r="D107" s="214" t="s">
        <v>148</v>
      </c>
      <c r="E107" s="215" t="s">
        <v>345</v>
      </c>
      <c r="F107" s="216" t="s">
        <v>346</v>
      </c>
      <c r="G107" s="217" t="s">
        <v>336</v>
      </c>
      <c r="H107" s="218">
        <v>0.153</v>
      </c>
      <c r="I107" s="219"/>
      <c r="J107" s="220">
        <f>ROUND(I107*H107,2)</f>
        <v>0</v>
      </c>
      <c r="K107" s="216" t="s">
        <v>152</v>
      </c>
      <c r="L107" s="46"/>
      <c r="M107" s="221" t="s">
        <v>19</v>
      </c>
      <c r="N107" s="222" t="s">
        <v>41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153</v>
      </c>
      <c r="AT107" s="225" t="s">
        <v>148</v>
      </c>
      <c r="AU107" s="225" t="s">
        <v>79</v>
      </c>
      <c r="AY107" s="19" t="s">
        <v>143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77</v>
      </c>
      <c r="BK107" s="226">
        <f>ROUND(I107*H107,2)</f>
        <v>0</v>
      </c>
      <c r="BL107" s="19" t="s">
        <v>153</v>
      </c>
      <c r="BM107" s="225" t="s">
        <v>1016</v>
      </c>
    </row>
    <row r="108" s="2" customFormat="1">
      <c r="A108" s="40"/>
      <c r="B108" s="41"/>
      <c r="C108" s="42"/>
      <c r="D108" s="227" t="s">
        <v>155</v>
      </c>
      <c r="E108" s="42"/>
      <c r="F108" s="228" t="s">
        <v>348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155</v>
      </c>
      <c r="AU108" s="19" t="s">
        <v>79</v>
      </c>
    </row>
    <row r="109" s="2" customFormat="1">
      <c r="A109" s="40"/>
      <c r="B109" s="41"/>
      <c r="C109" s="42"/>
      <c r="D109" s="234" t="s">
        <v>349</v>
      </c>
      <c r="E109" s="42"/>
      <c r="F109" s="275" t="s">
        <v>350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349</v>
      </c>
      <c r="AU109" s="19" t="s">
        <v>79</v>
      </c>
    </row>
    <row r="110" s="14" customFormat="1">
      <c r="A110" s="14"/>
      <c r="B110" s="243"/>
      <c r="C110" s="244"/>
      <c r="D110" s="234" t="s">
        <v>157</v>
      </c>
      <c r="E110" s="244"/>
      <c r="F110" s="246" t="s">
        <v>1017</v>
      </c>
      <c r="G110" s="244"/>
      <c r="H110" s="247">
        <v>0.153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157</v>
      </c>
      <c r="AU110" s="253" t="s">
        <v>79</v>
      </c>
      <c r="AV110" s="14" t="s">
        <v>79</v>
      </c>
      <c r="AW110" s="14" t="s">
        <v>4</v>
      </c>
      <c r="AX110" s="14" t="s">
        <v>77</v>
      </c>
      <c r="AY110" s="253" t="s">
        <v>143</v>
      </c>
    </row>
    <row r="111" s="2" customFormat="1" ht="44.25" customHeight="1">
      <c r="A111" s="40"/>
      <c r="B111" s="41"/>
      <c r="C111" s="214" t="s">
        <v>177</v>
      </c>
      <c r="D111" s="214" t="s">
        <v>148</v>
      </c>
      <c r="E111" s="215" t="s">
        <v>353</v>
      </c>
      <c r="F111" s="216" t="s">
        <v>354</v>
      </c>
      <c r="G111" s="217" t="s">
        <v>336</v>
      </c>
      <c r="H111" s="218">
        <v>0.017000000000000001</v>
      </c>
      <c r="I111" s="219"/>
      <c r="J111" s="220">
        <f>ROUND(I111*H111,2)</f>
        <v>0</v>
      </c>
      <c r="K111" s="216" t="s">
        <v>152</v>
      </c>
      <c r="L111" s="46"/>
      <c r="M111" s="221" t="s">
        <v>19</v>
      </c>
      <c r="N111" s="222" t="s">
        <v>41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153</v>
      </c>
      <c r="AT111" s="225" t="s">
        <v>148</v>
      </c>
      <c r="AU111" s="225" t="s">
        <v>79</v>
      </c>
      <c r="AY111" s="19" t="s">
        <v>143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77</v>
      </c>
      <c r="BK111" s="226">
        <f>ROUND(I111*H111,2)</f>
        <v>0</v>
      </c>
      <c r="BL111" s="19" t="s">
        <v>153</v>
      </c>
      <c r="BM111" s="225" t="s">
        <v>1018</v>
      </c>
    </row>
    <row r="112" s="2" customFormat="1">
      <c r="A112" s="40"/>
      <c r="B112" s="41"/>
      <c r="C112" s="42"/>
      <c r="D112" s="227" t="s">
        <v>155</v>
      </c>
      <c r="E112" s="42"/>
      <c r="F112" s="228" t="s">
        <v>356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155</v>
      </c>
      <c r="AU112" s="19" t="s">
        <v>79</v>
      </c>
    </row>
    <row r="113" s="12" customFormat="1" ht="25.92" customHeight="1">
      <c r="A113" s="12"/>
      <c r="B113" s="198"/>
      <c r="C113" s="199"/>
      <c r="D113" s="200" t="s">
        <v>69</v>
      </c>
      <c r="E113" s="201" t="s">
        <v>363</v>
      </c>
      <c r="F113" s="201" t="s">
        <v>364</v>
      </c>
      <c r="G113" s="199"/>
      <c r="H113" s="199"/>
      <c r="I113" s="202"/>
      <c r="J113" s="203">
        <f>BK113</f>
        <v>0</v>
      </c>
      <c r="K113" s="199"/>
      <c r="L113" s="204"/>
      <c r="M113" s="205"/>
      <c r="N113" s="206"/>
      <c r="O113" s="206"/>
      <c r="P113" s="207">
        <f>P114+P129</f>
        <v>0</v>
      </c>
      <c r="Q113" s="206"/>
      <c r="R113" s="207">
        <f>R114+R129</f>
        <v>0.02019</v>
      </c>
      <c r="S113" s="206"/>
      <c r="T113" s="208">
        <f>T114+T129</f>
        <v>0.0022000000000000001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79</v>
      </c>
      <c r="AT113" s="210" t="s">
        <v>69</v>
      </c>
      <c r="AU113" s="210" t="s">
        <v>70</v>
      </c>
      <c r="AY113" s="209" t="s">
        <v>143</v>
      </c>
      <c r="BK113" s="211">
        <f>BK114+BK129</f>
        <v>0</v>
      </c>
    </row>
    <row r="114" s="12" customFormat="1" ht="22.8" customHeight="1">
      <c r="A114" s="12"/>
      <c r="B114" s="198"/>
      <c r="C114" s="199"/>
      <c r="D114" s="200" t="s">
        <v>69</v>
      </c>
      <c r="E114" s="212" t="s">
        <v>1019</v>
      </c>
      <c r="F114" s="212" t="s">
        <v>1020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SUM(P115:P128)</f>
        <v>0</v>
      </c>
      <c r="Q114" s="206"/>
      <c r="R114" s="207">
        <f>SUM(R115:R128)</f>
        <v>0.01797</v>
      </c>
      <c r="S114" s="206"/>
      <c r="T114" s="208">
        <f>SUM(T115:T128)</f>
        <v>0.0022000000000000001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79</v>
      </c>
      <c r="AT114" s="210" t="s">
        <v>69</v>
      </c>
      <c r="AU114" s="210" t="s">
        <v>77</v>
      </c>
      <c r="AY114" s="209" t="s">
        <v>143</v>
      </c>
      <c r="BK114" s="211">
        <f>SUM(BK115:BK128)</f>
        <v>0</v>
      </c>
    </row>
    <row r="115" s="2" customFormat="1" ht="24.15" customHeight="1">
      <c r="A115" s="40"/>
      <c r="B115" s="41"/>
      <c r="C115" s="214" t="s">
        <v>200</v>
      </c>
      <c r="D115" s="214" t="s">
        <v>148</v>
      </c>
      <c r="E115" s="215" t="s">
        <v>1021</v>
      </c>
      <c r="F115" s="216" t="s">
        <v>1022</v>
      </c>
      <c r="G115" s="217" t="s">
        <v>151</v>
      </c>
      <c r="H115" s="218">
        <v>2</v>
      </c>
      <c r="I115" s="219"/>
      <c r="J115" s="220">
        <f>ROUND(I115*H115,2)</f>
        <v>0</v>
      </c>
      <c r="K115" s="216" t="s">
        <v>152</v>
      </c>
      <c r="L115" s="46"/>
      <c r="M115" s="221" t="s">
        <v>19</v>
      </c>
      <c r="N115" s="222" t="s">
        <v>41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257</v>
      </c>
      <c r="AT115" s="225" t="s">
        <v>148</v>
      </c>
      <c r="AU115" s="225" t="s">
        <v>79</v>
      </c>
      <c r="AY115" s="19" t="s">
        <v>143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77</v>
      </c>
      <c r="BK115" s="226">
        <f>ROUND(I115*H115,2)</f>
        <v>0</v>
      </c>
      <c r="BL115" s="19" t="s">
        <v>257</v>
      </c>
      <c r="BM115" s="225" t="s">
        <v>1023</v>
      </c>
    </row>
    <row r="116" s="2" customFormat="1">
      <c r="A116" s="40"/>
      <c r="B116" s="41"/>
      <c r="C116" s="42"/>
      <c r="D116" s="227" t="s">
        <v>155</v>
      </c>
      <c r="E116" s="42"/>
      <c r="F116" s="228" t="s">
        <v>1024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155</v>
      </c>
      <c r="AU116" s="19" t="s">
        <v>79</v>
      </c>
    </row>
    <row r="117" s="2" customFormat="1" ht="24.15" customHeight="1">
      <c r="A117" s="40"/>
      <c r="B117" s="41"/>
      <c r="C117" s="254" t="s">
        <v>163</v>
      </c>
      <c r="D117" s="254" t="s">
        <v>159</v>
      </c>
      <c r="E117" s="255" t="s">
        <v>1025</v>
      </c>
      <c r="F117" s="256" t="s">
        <v>1026</v>
      </c>
      <c r="G117" s="257" t="s">
        <v>151</v>
      </c>
      <c r="H117" s="258">
        <v>2</v>
      </c>
      <c r="I117" s="259"/>
      <c r="J117" s="260">
        <f>ROUND(I117*H117,2)</f>
        <v>0</v>
      </c>
      <c r="K117" s="256" t="s">
        <v>152</v>
      </c>
      <c r="L117" s="261"/>
      <c r="M117" s="262" t="s">
        <v>19</v>
      </c>
      <c r="N117" s="263" t="s">
        <v>41</v>
      </c>
      <c r="O117" s="86"/>
      <c r="P117" s="223">
        <f>O117*H117</f>
        <v>0</v>
      </c>
      <c r="Q117" s="223">
        <v>0.00056999999999999998</v>
      </c>
      <c r="R117" s="223">
        <f>Q117*H117</f>
        <v>0.00114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367</v>
      </c>
      <c r="AT117" s="225" t="s">
        <v>159</v>
      </c>
      <c r="AU117" s="225" t="s">
        <v>79</v>
      </c>
      <c r="AY117" s="19" t="s">
        <v>143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77</v>
      </c>
      <c r="BK117" s="226">
        <f>ROUND(I117*H117,2)</f>
        <v>0</v>
      </c>
      <c r="BL117" s="19" t="s">
        <v>257</v>
      </c>
      <c r="BM117" s="225" t="s">
        <v>1027</v>
      </c>
    </row>
    <row r="118" s="2" customFormat="1" ht="16.5" customHeight="1">
      <c r="A118" s="40"/>
      <c r="B118" s="41"/>
      <c r="C118" s="214" t="s">
        <v>212</v>
      </c>
      <c r="D118" s="214" t="s">
        <v>148</v>
      </c>
      <c r="E118" s="215" t="s">
        <v>1028</v>
      </c>
      <c r="F118" s="216" t="s">
        <v>1029</v>
      </c>
      <c r="G118" s="217" t="s">
        <v>167</v>
      </c>
      <c r="H118" s="218">
        <v>8</v>
      </c>
      <c r="I118" s="219"/>
      <c r="J118" s="220">
        <f>ROUND(I118*H118,2)</f>
        <v>0</v>
      </c>
      <c r="K118" s="216" t="s">
        <v>152</v>
      </c>
      <c r="L118" s="46"/>
      <c r="M118" s="221" t="s">
        <v>19</v>
      </c>
      <c r="N118" s="222" t="s">
        <v>41</v>
      </c>
      <c r="O118" s="86"/>
      <c r="P118" s="223">
        <f>O118*H118</f>
        <v>0</v>
      </c>
      <c r="Q118" s="223">
        <v>0.0019</v>
      </c>
      <c r="R118" s="223">
        <f>Q118*H118</f>
        <v>0.0152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257</v>
      </c>
      <c r="AT118" s="225" t="s">
        <v>148</v>
      </c>
      <c r="AU118" s="225" t="s">
        <v>79</v>
      </c>
      <c r="AY118" s="19" t="s">
        <v>143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77</v>
      </c>
      <c r="BK118" s="226">
        <f>ROUND(I118*H118,2)</f>
        <v>0</v>
      </c>
      <c r="BL118" s="19" t="s">
        <v>257</v>
      </c>
      <c r="BM118" s="225" t="s">
        <v>1030</v>
      </c>
    </row>
    <row r="119" s="2" customFormat="1">
      <c r="A119" s="40"/>
      <c r="B119" s="41"/>
      <c r="C119" s="42"/>
      <c r="D119" s="227" t="s">
        <v>155</v>
      </c>
      <c r="E119" s="42"/>
      <c r="F119" s="228" t="s">
        <v>1031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155</v>
      </c>
      <c r="AU119" s="19" t="s">
        <v>79</v>
      </c>
    </row>
    <row r="120" s="2" customFormat="1" ht="16.5" customHeight="1">
      <c r="A120" s="40"/>
      <c r="B120" s="41"/>
      <c r="C120" s="214" t="s">
        <v>218</v>
      </c>
      <c r="D120" s="214" t="s">
        <v>148</v>
      </c>
      <c r="E120" s="215" t="s">
        <v>1032</v>
      </c>
      <c r="F120" s="216" t="s">
        <v>1033</v>
      </c>
      <c r="G120" s="217" t="s">
        <v>151</v>
      </c>
      <c r="H120" s="218">
        <v>1</v>
      </c>
      <c r="I120" s="219"/>
      <c r="J120" s="220">
        <f>ROUND(I120*H120,2)</f>
        <v>0</v>
      </c>
      <c r="K120" s="216" t="s">
        <v>152</v>
      </c>
      <c r="L120" s="46"/>
      <c r="M120" s="221" t="s">
        <v>19</v>
      </c>
      <c r="N120" s="222" t="s">
        <v>41</v>
      </c>
      <c r="O120" s="86"/>
      <c r="P120" s="223">
        <f>O120*H120</f>
        <v>0</v>
      </c>
      <c r="Q120" s="223">
        <v>0.00029</v>
      </c>
      <c r="R120" s="223">
        <f>Q120*H120</f>
        <v>0.00029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257</v>
      </c>
      <c r="AT120" s="225" t="s">
        <v>148</v>
      </c>
      <c r="AU120" s="225" t="s">
        <v>79</v>
      </c>
      <c r="AY120" s="19" t="s">
        <v>143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77</v>
      </c>
      <c r="BK120" s="226">
        <f>ROUND(I120*H120,2)</f>
        <v>0</v>
      </c>
      <c r="BL120" s="19" t="s">
        <v>257</v>
      </c>
      <c r="BM120" s="225" t="s">
        <v>1034</v>
      </c>
    </row>
    <row r="121" s="2" customFormat="1">
      <c r="A121" s="40"/>
      <c r="B121" s="41"/>
      <c r="C121" s="42"/>
      <c r="D121" s="227" t="s">
        <v>155</v>
      </c>
      <c r="E121" s="42"/>
      <c r="F121" s="228" t="s">
        <v>1035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155</v>
      </c>
      <c r="AU121" s="19" t="s">
        <v>79</v>
      </c>
    </row>
    <row r="122" s="2" customFormat="1" ht="24.15" customHeight="1">
      <c r="A122" s="40"/>
      <c r="B122" s="41"/>
      <c r="C122" s="214" t="s">
        <v>225</v>
      </c>
      <c r="D122" s="214" t="s">
        <v>148</v>
      </c>
      <c r="E122" s="215" t="s">
        <v>1036</v>
      </c>
      <c r="F122" s="216" t="s">
        <v>1037</v>
      </c>
      <c r="G122" s="217" t="s">
        <v>151</v>
      </c>
      <c r="H122" s="218">
        <v>1</v>
      </c>
      <c r="I122" s="219"/>
      <c r="J122" s="220">
        <f>ROUND(I122*H122,2)</f>
        <v>0</v>
      </c>
      <c r="K122" s="216" t="s">
        <v>162</v>
      </c>
      <c r="L122" s="46"/>
      <c r="M122" s="221" t="s">
        <v>19</v>
      </c>
      <c r="N122" s="222" t="s">
        <v>41</v>
      </c>
      <c r="O122" s="86"/>
      <c r="P122" s="223">
        <f>O122*H122</f>
        <v>0</v>
      </c>
      <c r="Q122" s="223">
        <v>0.0013400000000000001</v>
      </c>
      <c r="R122" s="223">
        <f>Q122*H122</f>
        <v>0.0013400000000000001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257</v>
      </c>
      <c r="AT122" s="225" t="s">
        <v>148</v>
      </c>
      <c r="AU122" s="225" t="s">
        <v>79</v>
      </c>
      <c r="AY122" s="19" t="s">
        <v>143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77</v>
      </c>
      <c r="BK122" s="226">
        <f>ROUND(I122*H122,2)</f>
        <v>0</v>
      </c>
      <c r="BL122" s="19" t="s">
        <v>257</v>
      </c>
      <c r="BM122" s="225" t="s">
        <v>1038</v>
      </c>
    </row>
    <row r="123" s="2" customFormat="1" ht="24.15" customHeight="1">
      <c r="A123" s="40"/>
      <c r="B123" s="41"/>
      <c r="C123" s="214" t="s">
        <v>8</v>
      </c>
      <c r="D123" s="214" t="s">
        <v>148</v>
      </c>
      <c r="E123" s="215" t="s">
        <v>1039</v>
      </c>
      <c r="F123" s="216" t="s">
        <v>1040</v>
      </c>
      <c r="G123" s="217" t="s">
        <v>151</v>
      </c>
      <c r="H123" s="218">
        <v>1</v>
      </c>
      <c r="I123" s="219"/>
      <c r="J123" s="220">
        <f>ROUND(I123*H123,2)</f>
        <v>0</v>
      </c>
      <c r="K123" s="216" t="s">
        <v>152</v>
      </c>
      <c r="L123" s="46"/>
      <c r="M123" s="221" t="s">
        <v>19</v>
      </c>
      <c r="N123" s="222" t="s">
        <v>41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0.002</v>
      </c>
      <c r="T123" s="224">
        <f>S123*H123</f>
        <v>0.002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257</v>
      </c>
      <c r="AT123" s="225" t="s">
        <v>148</v>
      </c>
      <c r="AU123" s="225" t="s">
        <v>79</v>
      </c>
      <c r="AY123" s="19" t="s">
        <v>143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77</v>
      </c>
      <c r="BK123" s="226">
        <f>ROUND(I123*H123,2)</f>
        <v>0</v>
      </c>
      <c r="BL123" s="19" t="s">
        <v>257</v>
      </c>
      <c r="BM123" s="225" t="s">
        <v>1041</v>
      </c>
    </row>
    <row r="124" s="2" customFormat="1">
      <c r="A124" s="40"/>
      <c r="B124" s="41"/>
      <c r="C124" s="42"/>
      <c r="D124" s="227" t="s">
        <v>155</v>
      </c>
      <c r="E124" s="42"/>
      <c r="F124" s="228" t="s">
        <v>1042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155</v>
      </c>
      <c r="AU124" s="19" t="s">
        <v>79</v>
      </c>
    </row>
    <row r="125" s="2" customFormat="1" ht="24.15" customHeight="1">
      <c r="A125" s="40"/>
      <c r="B125" s="41"/>
      <c r="C125" s="214" t="s">
        <v>236</v>
      </c>
      <c r="D125" s="214" t="s">
        <v>148</v>
      </c>
      <c r="E125" s="215" t="s">
        <v>1043</v>
      </c>
      <c r="F125" s="216" t="s">
        <v>1044</v>
      </c>
      <c r="G125" s="217" t="s">
        <v>151</v>
      </c>
      <c r="H125" s="218">
        <v>2</v>
      </c>
      <c r="I125" s="219"/>
      <c r="J125" s="220">
        <f>ROUND(I125*H125,2)</f>
        <v>0</v>
      </c>
      <c r="K125" s="216" t="s">
        <v>152</v>
      </c>
      <c r="L125" s="46"/>
      <c r="M125" s="221" t="s">
        <v>19</v>
      </c>
      <c r="N125" s="222" t="s">
        <v>41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0.00010000000000000001</v>
      </c>
      <c r="T125" s="224">
        <f>S125*H125</f>
        <v>0.00020000000000000001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257</v>
      </c>
      <c r="AT125" s="225" t="s">
        <v>148</v>
      </c>
      <c r="AU125" s="225" t="s">
        <v>79</v>
      </c>
      <c r="AY125" s="19" t="s">
        <v>143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77</v>
      </c>
      <c r="BK125" s="226">
        <f>ROUND(I125*H125,2)</f>
        <v>0</v>
      </c>
      <c r="BL125" s="19" t="s">
        <v>257</v>
      </c>
      <c r="BM125" s="225" t="s">
        <v>1045</v>
      </c>
    </row>
    <row r="126" s="2" customFormat="1">
      <c r="A126" s="40"/>
      <c r="B126" s="41"/>
      <c r="C126" s="42"/>
      <c r="D126" s="227" t="s">
        <v>155</v>
      </c>
      <c r="E126" s="42"/>
      <c r="F126" s="228" t="s">
        <v>1046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155</v>
      </c>
      <c r="AU126" s="19" t="s">
        <v>79</v>
      </c>
    </row>
    <row r="127" s="2" customFormat="1" ht="49.05" customHeight="1">
      <c r="A127" s="40"/>
      <c r="B127" s="41"/>
      <c r="C127" s="214" t="s">
        <v>245</v>
      </c>
      <c r="D127" s="214" t="s">
        <v>148</v>
      </c>
      <c r="E127" s="215" t="s">
        <v>1047</v>
      </c>
      <c r="F127" s="216" t="s">
        <v>1048</v>
      </c>
      <c r="G127" s="217" t="s">
        <v>336</v>
      </c>
      <c r="H127" s="218">
        <v>0.017999999999999999</v>
      </c>
      <c r="I127" s="219"/>
      <c r="J127" s="220">
        <f>ROUND(I127*H127,2)</f>
        <v>0</v>
      </c>
      <c r="K127" s="216" t="s">
        <v>152</v>
      </c>
      <c r="L127" s="46"/>
      <c r="M127" s="221" t="s">
        <v>19</v>
      </c>
      <c r="N127" s="222" t="s">
        <v>41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257</v>
      </c>
      <c r="AT127" s="225" t="s">
        <v>148</v>
      </c>
      <c r="AU127" s="225" t="s">
        <v>79</v>
      </c>
      <c r="AY127" s="19" t="s">
        <v>143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77</v>
      </c>
      <c r="BK127" s="226">
        <f>ROUND(I127*H127,2)</f>
        <v>0</v>
      </c>
      <c r="BL127" s="19" t="s">
        <v>257</v>
      </c>
      <c r="BM127" s="225" t="s">
        <v>1049</v>
      </c>
    </row>
    <row r="128" s="2" customFormat="1">
      <c r="A128" s="40"/>
      <c r="B128" s="41"/>
      <c r="C128" s="42"/>
      <c r="D128" s="227" t="s">
        <v>155</v>
      </c>
      <c r="E128" s="42"/>
      <c r="F128" s="228" t="s">
        <v>1050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155</v>
      </c>
      <c r="AU128" s="19" t="s">
        <v>79</v>
      </c>
    </row>
    <row r="129" s="12" customFormat="1" ht="22.8" customHeight="1">
      <c r="A129" s="12"/>
      <c r="B129" s="198"/>
      <c r="C129" s="199"/>
      <c r="D129" s="200" t="s">
        <v>69</v>
      </c>
      <c r="E129" s="212" t="s">
        <v>1051</v>
      </c>
      <c r="F129" s="212" t="s">
        <v>1052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SUM(P130:P134)</f>
        <v>0</v>
      </c>
      <c r="Q129" s="206"/>
      <c r="R129" s="207">
        <f>SUM(R130:R134)</f>
        <v>0.0022200000000000002</v>
      </c>
      <c r="S129" s="206"/>
      <c r="T129" s="208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79</v>
      </c>
      <c r="AT129" s="210" t="s">
        <v>69</v>
      </c>
      <c r="AU129" s="210" t="s">
        <v>77</v>
      </c>
      <c r="AY129" s="209" t="s">
        <v>143</v>
      </c>
      <c r="BK129" s="211">
        <f>SUM(BK130:BK134)</f>
        <v>0</v>
      </c>
    </row>
    <row r="130" s="2" customFormat="1" ht="24.15" customHeight="1">
      <c r="A130" s="40"/>
      <c r="B130" s="41"/>
      <c r="C130" s="214" t="s">
        <v>250</v>
      </c>
      <c r="D130" s="214" t="s">
        <v>148</v>
      </c>
      <c r="E130" s="215" t="s">
        <v>1053</v>
      </c>
      <c r="F130" s="216" t="s">
        <v>1054</v>
      </c>
      <c r="G130" s="217" t="s">
        <v>151</v>
      </c>
      <c r="H130" s="218">
        <v>1</v>
      </c>
      <c r="I130" s="219"/>
      <c r="J130" s="220">
        <f>ROUND(I130*H130,2)</f>
        <v>0</v>
      </c>
      <c r="K130" s="216" t="s">
        <v>152</v>
      </c>
      <c r="L130" s="46"/>
      <c r="M130" s="221" t="s">
        <v>19</v>
      </c>
      <c r="N130" s="222" t="s">
        <v>41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257</v>
      </c>
      <c r="AT130" s="225" t="s">
        <v>148</v>
      </c>
      <c r="AU130" s="225" t="s">
        <v>79</v>
      </c>
      <c r="AY130" s="19" t="s">
        <v>143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77</v>
      </c>
      <c r="BK130" s="226">
        <f>ROUND(I130*H130,2)</f>
        <v>0</v>
      </c>
      <c r="BL130" s="19" t="s">
        <v>257</v>
      </c>
      <c r="BM130" s="225" t="s">
        <v>1055</v>
      </c>
    </row>
    <row r="131" s="2" customFormat="1">
      <c r="A131" s="40"/>
      <c r="B131" s="41"/>
      <c r="C131" s="42"/>
      <c r="D131" s="227" t="s">
        <v>155</v>
      </c>
      <c r="E131" s="42"/>
      <c r="F131" s="228" t="s">
        <v>1056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155</v>
      </c>
      <c r="AU131" s="19" t="s">
        <v>79</v>
      </c>
    </row>
    <row r="132" s="2" customFormat="1" ht="16.5" customHeight="1">
      <c r="A132" s="40"/>
      <c r="B132" s="41"/>
      <c r="C132" s="254" t="s">
        <v>257</v>
      </c>
      <c r="D132" s="254" t="s">
        <v>159</v>
      </c>
      <c r="E132" s="255" t="s">
        <v>1057</v>
      </c>
      <c r="F132" s="256" t="s">
        <v>1058</v>
      </c>
      <c r="G132" s="257" t="s">
        <v>151</v>
      </c>
      <c r="H132" s="258">
        <v>1</v>
      </c>
      <c r="I132" s="259"/>
      <c r="J132" s="260">
        <f>ROUND(I132*H132,2)</f>
        <v>0</v>
      </c>
      <c r="K132" s="256" t="s">
        <v>152</v>
      </c>
      <c r="L132" s="261"/>
      <c r="M132" s="262" t="s">
        <v>19</v>
      </c>
      <c r="N132" s="263" t="s">
        <v>41</v>
      </c>
      <c r="O132" s="86"/>
      <c r="P132" s="223">
        <f>O132*H132</f>
        <v>0</v>
      </c>
      <c r="Q132" s="223">
        <v>0.0022200000000000002</v>
      </c>
      <c r="R132" s="223">
        <f>Q132*H132</f>
        <v>0.0022200000000000002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367</v>
      </c>
      <c r="AT132" s="225" t="s">
        <v>159</v>
      </c>
      <c r="AU132" s="225" t="s">
        <v>79</v>
      </c>
      <c r="AY132" s="19" t="s">
        <v>143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77</v>
      </c>
      <c r="BK132" s="226">
        <f>ROUND(I132*H132,2)</f>
        <v>0</v>
      </c>
      <c r="BL132" s="19" t="s">
        <v>257</v>
      </c>
      <c r="BM132" s="225" t="s">
        <v>1059</v>
      </c>
    </row>
    <row r="133" s="2" customFormat="1" ht="49.05" customHeight="1">
      <c r="A133" s="40"/>
      <c r="B133" s="41"/>
      <c r="C133" s="214" t="s">
        <v>264</v>
      </c>
      <c r="D133" s="214" t="s">
        <v>148</v>
      </c>
      <c r="E133" s="215" t="s">
        <v>1060</v>
      </c>
      <c r="F133" s="216" t="s">
        <v>1061</v>
      </c>
      <c r="G133" s="217" t="s">
        <v>336</v>
      </c>
      <c r="H133" s="218">
        <v>0.002</v>
      </c>
      <c r="I133" s="219"/>
      <c r="J133" s="220">
        <f>ROUND(I133*H133,2)</f>
        <v>0</v>
      </c>
      <c r="K133" s="216" t="s">
        <v>152</v>
      </c>
      <c r="L133" s="46"/>
      <c r="M133" s="221" t="s">
        <v>19</v>
      </c>
      <c r="N133" s="222" t="s">
        <v>41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257</v>
      </c>
      <c r="AT133" s="225" t="s">
        <v>148</v>
      </c>
      <c r="AU133" s="225" t="s">
        <v>79</v>
      </c>
      <c r="AY133" s="19" t="s">
        <v>143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77</v>
      </c>
      <c r="BK133" s="226">
        <f>ROUND(I133*H133,2)</f>
        <v>0</v>
      </c>
      <c r="BL133" s="19" t="s">
        <v>257</v>
      </c>
      <c r="BM133" s="225" t="s">
        <v>1062</v>
      </c>
    </row>
    <row r="134" s="2" customFormat="1">
      <c r="A134" s="40"/>
      <c r="B134" s="41"/>
      <c r="C134" s="42"/>
      <c r="D134" s="227" t="s">
        <v>155</v>
      </c>
      <c r="E134" s="42"/>
      <c r="F134" s="228" t="s">
        <v>1063</v>
      </c>
      <c r="G134" s="42"/>
      <c r="H134" s="42"/>
      <c r="I134" s="229"/>
      <c r="J134" s="42"/>
      <c r="K134" s="42"/>
      <c r="L134" s="46"/>
      <c r="M134" s="276"/>
      <c r="N134" s="277"/>
      <c r="O134" s="278"/>
      <c r="P134" s="278"/>
      <c r="Q134" s="278"/>
      <c r="R134" s="278"/>
      <c r="S134" s="278"/>
      <c r="T134" s="279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155</v>
      </c>
      <c r="AU134" s="19" t="s">
        <v>79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sVQ1Or9zHvNwYvDVDSDYyjs3MPoxRKsKbng47jp/8eDN4JyE2TEDGhYi9yV9cdxwn8xwTQSbM6jaR27F2lccSg==" hashValue="i1mcI4dznlhsddK5hVi2ybGhl/PS9ERhZmUfwdeRGTDuvfhFeWbn4EcRjVt1/uTORsvG/nxydzC3sruqaU+1Uw==" algorithmName="SHA-512" password="CC35"/>
  <autoFilter ref="C90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4_01/468082212"/>
    <hyperlink ref="F99" r:id="rId2" display="https://podminky.urs.cz/item/CS_URS_2024_01/973031324"/>
    <hyperlink ref="F104" r:id="rId3" display="https://podminky.urs.cz/item/CS_URS_2024_01/997013211"/>
    <hyperlink ref="F106" r:id="rId4" display="https://podminky.urs.cz/item/CS_URS_2024_01/997013501"/>
    <hyperlink ref="F108" r:id="rId5" display="https://podminky.urs.cz/item/CS_URS_2024_01/997013509"/>
    <hyperlink ref="F112" r:id="rId6" display="https://podminky.urs.cz/item/CS_URS_2024_01/997013631"/>
    <hyperlink ref="F116" r:id="rId7" display="https://podminky.urs.cz/item/CS_URS_2024_01/751111051"/>
    <hyperlink ref="F119" r:id="rId8" display="https://podminky.urs.cz/item/CS_URS_2024_01/721174063"/>
    <hyperlink ref="F121" r:id="rId9" display="https://podminky.urs.cz/item/CS_URS_2024_01/721273153"/>
    <hyperlink ref="F124" r:id="rId10" display="https://podminky.urs.cz/item/CS_URS_2024_01/751111811"/>
    <hyperlink ref="F126" r:id="rId11" display="https://podminky.urs.cz/item/CS_URS_2024_01/751398822"/>
    <hyperlink ref="F128" r:id="rId12" display="https://podminky.urs.cz/item/CS_URS_2024_01/998751121"/>
    <hyperlink ref="F131" r:id="rId13" display="https://podminky.urs.cz/item/CS_URS_2024_01/765115202"/>
    <hyperlink ref="F134" r:id="rId14" display="https://podminky.urs.cz/item/CS_URS_2024_01/998765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97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Správa a údržba silnic, Křečkovská 241/17, Vyškov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98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1064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20. 4. 2024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28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33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28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34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36</v>
      </c>
      <c r="E30" s="40"/>
      <c r="F30" s="40"/>
      <c r="G30" s="40"/>
      <c r="H30" s="40"/>
      <c r="I30" s="40"/>
      <c r="J30" s="155">
        <f>ROUND(J95,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38</v>
      </c>
      <c r="G32" s="40"/>
      <c r="H32" s="40"/>
      <c r="I32" s="156" t="s">
        <v>37</v>
      </c>
      <c r="J32" s="156" t="s">
        <v>39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40</v>
      </c>
      <c r="E33" s="144" t="s">
        <v>41</v>
      </c>
      <c r="F33" s="158">
        <f>ROUND((SUM(BE95:BE271)),  2)</f>
        <v>0</v>
      </c>
      <c r="G33" s="40"/>
      <c r="H33" s="40"/>
      <c r="I33" s="159">
        <v>0.20999999999999999</v>
      </c>
      <c r="J33" s="158">
        <f>ROUND(((SUM(BE95:BE271))*I33),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42</v>
      </c>
      <c r="F34" s="158">
        <f>ROUND((SUM(BF95:BF271)),  2)</f>
        <v>0</v>
      </c>
      <c r="G34" s="40"/>
      <c r="H34" s="40"/>
      <c r="I34" s="159">
        <v>0.12</v>
      </c>
      <c r="J34" s="158">
        <f>ROUND(((SUM(BF95:BF271))*I34),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43</v>
      </c>
      <c r="F35" s="158">
        <f>ROUND((SUM(BG95:BG271)),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44</v>
      </c>
      <c r="F36" s="158">
        <f>ROUND((SUM(BH95:BH271)),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ROUND((SUM(BI95:BI271)),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Správa a údržba silnic, Křečkovská 241/17, Vyškov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Výměna vodovodního potrubí 1.NP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20. 4. 2024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a údržba silnic Jihomoravského kraje</v>
      </c>
      <c r="G54" s="42"/>
      <c r="H54" s="42"/>
      <c r="I54" s="34" t="s">
        <v>31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103</v>
      </c>
      <c r="D57" s="173"/>
      <c r="E57" s="173"/>
      <c r="F57" s="173"/>
      <c r="G57" s="173"/>
      <c r="H57" s="173"/>
      <c r="I57" s="173"/>
      <c r="J57" s="174" t="s">
        <v>104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68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76"/>
      <c r="C60" s="177"/>
      <c r="D60" s="178" t="s">
        <v>106</v>
      </c>
      <c r="E60" s="179"/>
      <c r="F60" s="179"/>
      <c r="G60" s="179"/>
      <c r="H60" s="179"/>
      <c r="I60" s="179"/>
      <c r="J60" s="180">
        <f>J96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107</v>
      </c>
      <c r="E61" s="184"/>
      <c r="F61" s="184"/>
      <c r="G61" s="184"/>
      <c r="H61" s="184"/>
      <c r="I61" s="184"/>
      <c r="J61" s="185">
        <f>J97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2"/>
      <c r="C62" s="127"/>
      <c r="D62" s="183" t="s">
        <v>108</v>
      </c>
      <c r="E62" s="184"/>
      <c r="F62" s="184"/>
      <c r="G62" s="184"/>
      <c r="H62" s="184"/>
      <c r="I62" s="184"/>
      <c r="J62" s="185">
        <f>J98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109</v>
      </c>
      <c r="E63" s="184"/>
      <c r="F63" s="184"/>
      <c r="G63" s="184"/>
      <c r="H63" s="184"/>
      <c r="I63" s="184"/>
      <c r="J63" s="185">
        <f>J101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2"/>
      <c r="C64" s="127"/>
      <c r="D64" s="183" t="s">
        <v>110</v>
      </c>
      <c r="E64" s="184"/>
      <c r="F64" s="184"/>
      <c r="G64" s="184"/>
      <c r="H64" s="184"/>
      <c r="I64" s="184"/>
      <c r="J64" s="185">
        <f>J102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113</v>
      </c>
      <c r="E65" s="184"/>
      <c r="F65" s="184"/>
      <c r="G65" s="184"/>
      <c r="H65" s="184"/>
      <c r="I65" s="184"/>
      <c r="J65" s="185">
        <f>J124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115</v>
      </c>
      <c r="E66" s="184"/>
      <c r="F66" s="184"/>
      <c r="G66" s="184"/>
      <c r="H66" s="184"/>
      <c r="I66" s="184"/>
      <c r="J66" s="185">
        <f>J125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117</v>
      </c>
      <c r="E67" s="184"/>
      <c r="F67" s="184"/>
      <c r="G67" s="184"/>
      <c r="H67" s="184"/>
      <c r="I67" s="184"/>
      <c r="J67" s="185">
        <f>J127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118</v>
      </c>
      <c r="E68" s="184"/>
      <c r="F68" s="184"/>
      <c r="G68" s="184"/>
      <c r="H68" s="184"/>
      <c r="I68" s="184"/>
      <c r="J68" s="185">
        <f>J138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119</v>
      </c>
      <c r="E69" s="184"/>
      <c r="F69" s="184"/>
      <c r="G69" s="184"/>
      <c r="H69" s="184"/>
      <c r="I69" s="184"/>
      <c r="J69" s="185">
        <f>J152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120</v>
      </c>
      <c r="E70" s="179"/>
      <c r="F70" s="179"/>
      <c r="G70" s="179"/>
      <c r="H70" s="179"/>
      <c r="I70" s="179"/>
      <c r="J70" s="180">
        <f>J155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647</v>
      </c>
      <c r="E71" s="184"/>
      <c r="F71" s="184"/>
      <c r="G71" s="184"/>
      <c r="H71" s="184"/>
      <c r="I71" s="184"/>
      <c r="J71" s="185">
        <f>J156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648</v>
      </c>
      <c r="E72" s="184"/>
      <c r="F72" s="184"/>
      <c r="G72" s="184"/>
      <c r="H72" s="184"/>
      <c r="I72" s="184"/>
      <c r="J72" s="185">
        <f>J227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125</v>
      </c>
      <c r="E73" s="184"/>
      <c r="F73" s="184"/>
      <c r="G73" s="184"/>
      <c r="H73" s="184"/>
      <c r="I73" s="184"/>
      <c r="J73" s="185">
        <f>J239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127</v>
      </c>
      <c r="E74" s="184"/>
      <c r="F74" s="184"/>
      <c r="G74" s="184"/>
      <c r="H74" s="184"/>
      <c r="I74" s="184"/>
      <c r="J74" s="185">
        <f>J263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1065</v>
      </c>
      <c r="E75" s="179"/>
      <c r="F75" s="179"/>
      <c r="G75" s="179"/>
      <c r="H75" s="179"/>
      <c r="I75" s="179"/>
      <c r="J75" s="180">
        <f>J269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128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1" t="str">
        <f>E7</f>
        <v>Správa a údržba silnic, Křečkovská 241/17, Vyškov</v>
      </c>
      <c r="F85" s="34"/>
      <c r="G85" s="34"/>
      <c r="H85" s="34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98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02 - Výměna vodovodního potrubí 1.NP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34" t="s">
        <v>23</v>
      </c>
      <c r="J89" s="74" t="str">
        <f>IF(J12="","",J12)</f>
        <v>20. 4. 2024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>Správa a údržba silnic Jihomoravského kraje</v>
      </c>
      <c r="G91" s="42"/>
      <c r="H91" s="42"/>
      <c r="I91" s="34" t="s">
        <v>31</v>
      </c>
      <c r="J91" s="38" t="str">
        <f>E21</f>
        <v xml:space="preserve"> 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33</v>
      </c>
      <c r="J92" s="38" t="str">
        <f>E24</f>
        <v xml:space="preserve"> 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129</v>
      </c>
      <c r="D94" s="190" t="s">
        <v>55</v>
      </c>
      <c r="E94" s="190" t="s">
        <v>51</v>
      </c>
      <c r="F94" s="190" t="s">
        <v>52</v>
      </c>
      <c r="G94" s="190" t="s">
        <v>130</v>
      </c>
      <c r="H94" s="190" t="s">
        <v>131</v>
      </c>
      <c r="I94" s="190" t="s">
        <v>132</v>
      </c>
      <c r="J94" s="190" t="s">
        <v>104</v>
      </c>
      <c r="K94" s="191" t="s">
        <v>133</v>
      </c>
      <c r="L94" s="192"/>
      <c r="M94" s="94" t="s">
        <v>19</v>
      </c>
      <c r="N94" s="95" t="s">
        <v>40</v>
      </c>
      <c r="O94" s="95" t="s">
        <v>134</v>
      </c>
      <c r="P94" s="95" t="s">
        <v>135</v>
      </c>
      <c r="Q94" s="95" t="s">
        <v>136</v>
      </c>
      <c r="R94" s="95" t="s">
        <v>137</v>
      </c>
      <c r="S94" s="95" t="s">
        <v>138</v>
      </c>
      <c r="T94" s="96" t="s">
        <v>139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140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P96+P155+P269</f>
        <v>0</v>
      </c>
      <c r="Q95" s="98"/>
      <c r="R95" s="195">
        <f>R96+R155+R269</f>
        <v>1.4413959999999999</v>
      </c>
      <c r="S95" s="98"/>
      <c r="T95" s="196">
        <f>T96+T155+T269</f>
        <v>1.51881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69</v>
      </c>
      <c r="AU95" s="19" t="s">
        <v>105</v>
      </c>
      <c r="BK95" s="197">
        <f>BK96+BK155+BK269</f>
        <v>0</v>
      </c>
    </row>
    <row r="96" s="12" customFormat="1" ht="25.92" customHeight="1">
      <c r="A96" s="12"/>
      <c r="B96" s="198"/>
      <c r="C96" s="199"/>
      <c r="D96" s="200" t="s">
        <v>69</v>
      </c>
      <c r="E96" s="201" t="s">
        <v>141</v>
      </c>
      <c r="F96" s="201" t="s">
        <v>142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P97+P101+P124+P138+P152</f>
        <v>0</v>
      </c>
      <c r="Q96" s="206"/>
      <c r="R96" s="207">
        <f>R97+R101+R124+R138+R152</f>
        <v>0.91779999999999995</v>
      </c>
      <c r="S96" s="206"/>
      <c r="T96" s="208">
        <f>T97+T101+T124+T138+T152</f>
        <v>1.1950000000000001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77</v>
      </c>
      <c r="AT96" s="210" t="s">
        <v>69</v>
      </c>
      <c r="AU96" s="210" t="s">
        <v>70</v>
      </c>
      <c r="AY96" s="209" t="s">
        <v>143</v>
      </c>
      <c r="BK96" s="211">
        <f>BK97+BK101+BK124+BK138+BK152</f>
        <v>0</v>
      </c>
    </row>
    <row r="97" s="12" customFormat="1" ht="22.8" customHeight="1">
      <c r="A97" s="12"/>
      <c r="B97" s="198"/>
      <c r="C97" s="199"/>
      <c r="D97" s="200" t="s">
        <v>69</v>
      </c>
      <c r="E97" s="212" t="s">
        <v>144</v>
      </c>
      <c r="F97" s="212" t="s">
        <v>145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P98</f>
        <v>0</v>
      </c>
      <c r="Q97" s="206"/>
      <c r="R97" s="207">
        <f>R98</f>
        <v>0.44169999999999998</v>
      </c>
      <c r="S97" s="206"/>
      <c r="T97" s="208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77</v>
      </c>
      <c r="AT97" s="210" t="s">
        <v>69</v>
      </c>
      <c r="AU97" s="210" t="s">
        <v>77</v>
      </c>
      <c r="AY97" s="209" t="s">
        <v>143</v>
      </c>
      <c r="BK97" s="211">
        <f>BK98</f>
        <v>0</v>
      </c>
    </row>
    <row r="98" s="12" customFormat="1" ht="20.88" customHeight="1">
      <c r="A98" s="12"/>
      <c r="B98" s="198"/>
      <c r="C98" s="199"/>
      <c r="D98" s="200" t="s">
        <v>69</v>
      </c>
      <c r="E98" s="212" t="s">
        <v>146</v>
      </c>
      <c r="F98" s="212" t="s">
        <v>147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SUM(P99:P100)</f>
        <v>0</v>
      </c>
      <c r="Q98" s="206"/>
      <c r="R98" s="207">
        <f>SUM(R99:R100)</f>
        <v>0.44169999999999998</v>
      </c>
      <c r="S98" s="206"/>
      <c r="T98" s="208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77</v>
      </c>
      <c r="AT98" s="210" t="s">
        <v>69</v>
      </c>
      <c r="AU98" s="210" t="s">
        <v>79</v>
      </c>
      <c r="AY98" s="209" t="s">
        <v>143</v>
      </c>
      <c r="BK98" s="211">
        <f>SUM(BK99:BK100)</f>
        <v>0</v>
      </c>
    </row>
    <row r="99" s="2" customFormat="1" ht="33" customHeight="1">
      <c r="A99" s="40"/>
      <c r="B99" s="41"/>
      <c r="C99" s="214" t="s">
        <v>77</v>
      </c>
      <c r="D99" s="214" t="s">
        <v>148</v>
      </c>
      <c r="E99" s="215" t="s">
        <v>1066</v>
      </c>
      <c r="F99" s="216" t="s">
        <v>1067</v>
      </c>
      <c r="G99" s="217" t="s">
        <v>151</v>
      </c>
      <c r="H99" s="218">
        <v>35</v>
      </c>
      <c r="I99" s="219"/>
      <c r="J99" s="220">
        <f>ROUND(I99*H99,2)</f>
        <v>0</v>
      </c>
      <c r="K99" s="216" t="s">
        <v>152</v>
      </c>
      <c r="L99" s="46"/>
      <c r="M99" s="221" t="s">
        <v>19</v>
      </c>
      <c r="N99" s="222" t="s">
        <v>41</v>
      </c>
      <c r="O99" s="86"/>
      <c r="P99" s="223">
        <f>O99*H99</f>
        <v>0</v>
      </c>
      <c r="Q99" s="223">
        <v>0.012619999999999999</v>
      </c>
      <c r="R99" s="223">
        <f>Q99*H99</f>
        <v>0.44169999999999998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153</v>
      </c>
      <c r="AT99" s="225" t="s">
        <v>148</v>
      </c>
      <c r="AU99" s="225" t="s">
        <v>144</v>
      </c>
      <c r="AY99" s="19" t="s">
        <v>143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77</v>
      </c>
      <c r="BK99" s="226">
        <f>ROUND(I99*H99,2)</f>
        <v>0</v>
      </c>
      <c r="BL99" s="19" t="s">
        <v>153</v>
      </c>
      <c r="BM99" s="225" t="s">
        <v>1068</v>
      </c>
    </row>
    <row r="100" s="2" customFormat="1">
      <c r="A100" s="40"/>
      <c r="B100" s="41"/>
      <c r="C100" s="42"/>
      <c r="D100" s="227" t="s">
        <v>155</v>
      </c>
      <c r="E100" s="42"/>
      <c r="F100" s="228" t="s">
        <v>1069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155</v>
      </c>
      <c r="AU100" s="19" t="s">
        <v>144</v>
      </c>
    </row>
    <row r="101" s="12" customFormat="1" ht="22.8" customHeight="1">
      <c r="A101" s="12"/>
      <c r="B101" s="198"/>
      <c r="C101" s="199"/>
      <c r="D101" s="200" t="s">
        <v>69</v>
      </c>
      <c r="E101" s="212" t="s">
        <v>177</v>
      </c>
      <c r="F101" s="212" t="s">
        <v>178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P102</f>
        <v>0</v>
      </c>
      <c r="Q101" s="206"/>
      <c r="R101" s="207">
        <f>R102</f>
        <v>0.47609999999999997</v>
      </c>
      <c r="S101" s="206"/>
      <c r="T101" s="208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77</v>
      </c>
      <c r="AT101" s="210" t="s">
        <v>69</v>
      </c>
      <c r="AU101" s="210" t="s">
        <v>77</v>
      </c>
      <c r="AY101" s="209" t="s">
        <v>143</v>
      </c>
      <c r="BK101" s="211">
        <f>BK102</f>
        <v>0</v>
      </c>
    </row>
    <row r="102" s="12" customFormat="1" ht="20.88" customHeight="1">
      <c r="A102" s="12"/>
      <c r="B102" s="198"/>
      <c r="C102" s="199"/>
      <c r="D102" s="200" t="s">
        <v>69</v>
      </c>
      <c r="E102" s="212" t="s">
        <v>179</v>
      </c>
      <c r="F102" s="212" t="s">
        <v>180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SUM(P103:P123)</f>
        <v>0</v>
      </c>
      <c r="Q102" s="206"/>
      <c r="R102" s="207">
        <f>SUM(R103:R123)</f>
        <v>0.47609999999999997</v>
      </c>
      <c r="S102" s="206"/>
      <c r="T102" s="208">
        <f>SUM(T103:T123)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77</v>
      </c>
      <c r="AT102" s="210" t="s">
        <v>69</v>
      </c>
      <c r="AU102" s="210" t="s">
        <v>79</v>
      </c>
      <c r="AY102" s="209" t="s">
        <v>143</v>
      </c>
      <c r="BK102" s="211">
        <f>SUM(BK103:BK123)</f>
        <v>0</v>
      </c>
    </row>
    <row r="103" s="2" customFormat="1" ht="33" customHeight="1">
      <c r="A103" s="40"/>
      <c r="B103" s="41"/>
      <c r="C103" s="214" t="s">
        <v>79</v>
      </c>
      <c r="D103" s="214" t="s">
        <v>148</v>
      </c>
      <c r="E103" s="215" t="s">
        <v>1070</v>
      </c>
      <c r="F103" s="216" t="s">
        <v>1071</v>
      </c>
      <c r="G103" s="217" t="s">
        <v>151</v>
      </c>
      <c r="H103" s="218">
        <v>5</v>
      </c>
      <c r="I103" s="219"/>
      <c r="J103" s="220">
        <f>ROUND(I103*H103,2)</f>
        <v>0</v>
      </c>
      <c r="K103" s="216" t="s">
        <v>152</v>
      </c>
      <c r="L103" s="46"/>
      <c r="M103" s="221" t="s">
        <v>19</v>
      </c>
      <c r="N103" s="222" t="s">
        <v>41</v>
      </c>
      <c r="O103" s="86"/>
      <c r="P103" s="223">
        <f>O103*H103</f>
        <v>0</v>
      </c>
      <c r="Q103" s="223">
        <v>0.0037000000000000002</v>
      </c>
      <c r="R103" s="223">
        <f>Q103*H103</f>
        <v>0.018500000000000003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153</v>
      </c>
      <c r="AT103" s="225" t="s">
        <v>148</v>
      </c>
      <c r="AU103" s="225" t="s">
        <v>144</v>
      </c>
      <c r="AY103" s="19" t="s">
        <v>143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77</v>
      </c>
      <c r="BK103" s="226">
        <f>ROUND(I103*H103,2)</f>
        <v>0</v>
      </c>
      <c r="BL103" s="19" t="s">
        <v>153</v>
      </c>
      <c r="BM103" s="225" t="s">
        <v>1072</v>
      </c>
    </row>
    <row r="104" s="2" customFormat="1">
      <c r="A104" s="40"/>
      <c r="B104" s="41"/>
      <c r="C104" s="42"/>
      <c r="D104" s="227" t="s">
        <v>155</v>
      </c>
      <c r="E104" s="42"/>
      <c r="F104" s="228" t="s">
        <v>1073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155</v>
      </c>
      <c r="AU104" s="19" t="s">
        <v>144</v>
      </c>
    </row>
    <row r="105" s="2" customFormat="1" ht="33" customHeight="1">
      <c r="A105" s="40"/>
      <c r="B105" s="41"/>
      <c r="C105" s="214" t="s">
        <v>144</v>
      </c>
      <c r="D105" s="214" t="s">
        <v>148</v>
      </c>
      <c r="E105" s="215" t="s">
        <v>1074</v>
      </c>
      <c r="F105" s="216" t="s">
        <v>1075</v>
      </c>
      <c r="G105" s="217" t="s">
        <v>151</v>
      </c>
      <c r="H105" s="218">
        <v>35</v>
      </c>
      <c r="I105" s="219"/>
      <c r="J105" s="220">
        <f>ROUND(I105*H105,2)</f>
        <v>0</v>
      </c>
      <c r="K105" s="216" t="s">
        <v>152</v>
      </c>
      <c r="L105" s="46"/>
      <c r="M105" s="221" t="s">
        <v>19</v>
      </c>
      <c r="N105" s="222" t="s">
        <v>41</v>
      </c>
      <c r="O105" s="86"/>
      <c r="P105" s="223">
        <f>O105*H105</f>
        <v>0</v>
      </c>
      <c r="Q105" s="223">
        <v>0.0037599999999999999</v>
      </c>
      <c r="R105" s="223">
        <f>Q105*H105</f>
        <v>0.1316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153</v>
      </c>
      <c r="AT105" s="225" t="s">
        <v>148</v>
      </c>
      <c r="AU105" s="225" t="s">
        <v>144</v>
      </c>
      <c r="AY105" s="19" t="s">
        <v>143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77</v>
      </c>
      <c r="BK105" s="226">
        <f>ROUND(I105*H105,2)</f>
        <v>0</v>
      </c>
      <c r="BL105" s="19" t="s">
        <v>153</v>
      </c>
      <c r="BM105" s="225" t="s">
        <v>1076</v>
      </c>
    </row>
    <row r="106" s="2" customFormat="1">
      <c r="A106" s="40"/>
      <c r="B106" s="41"/>
      <c r="C106" s="42"/>
      <c r="D106" s="227" t="s">
        <v>155</v>
      </c>
      <c r="E106" s="42"/>
      <c r="F106" s="228" t="s">
        <v>1077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155</v>
      </c>
      <c r="AU106" s="19" t="s">
        <v>144</v>
      </c>
    </row>
    <row r="107" s="2" customFormat="1" ht="21.75" customHeight="1">
      <c r="A107" s="40"/>
      <c r="B107" s="41"/>
      <c r="C107" s="214" t="s">
        <v>153</v>
      </c>
      <c r="D107" s="214" t="s">
        <v>148</v>
      </c>
      <c r="E107" s="215" t="s">
        <v>182</v>
      </c>
      <c r="F107" s="216" t="s">
        <v>183</v>
      </c>
      <c r="G107" s="217" t="s">
        <v>172</v>
      </c>
      <c r="H107" s="218">
        <v>1</v>
      </c>
      <c r="I107" s="219"/>
      <c r="J107" s="220">
        <f>ROUND(I107*H107,2)</f>
        <v>0</v>
      </c>
      <c r="K107" s="216" t="s">
        <v>152</v>
      </c>
      <c r="L107" s="46"/>
      <c r="M107" s="221" t="s">
        <v>19</v>
      </c>
      <c r="N107" s="222" t="s">
        <v>41</v>
      </c>
      <c r="O107" s="86"/>
      <c r="P107" s="223">
        <f>O107*H107</f>
        <v>0</v>
      </c>
      <c r="Q107" s="223">
        <v>0.056000000000000001</v>
      </c>
      <c r="R107" s="223">
        <f>Q107*H107</f>
        <v>0.056000000000000001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153</v>
      </c>
      <c r="AT107" s="225" t="s">
        <v>148</v>
      </c>
      <c r="AU107" s="225" t="s">
        <v>144</v>
      </c>
      <c r="AY107" s="19" t="s">
        <v>143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77</v>
      </c>
      <c r="BK107" s="226">
        <f>ROUND(I107*H107,2)</f>
        <v>0</v>
      </c>
      <c r="BL107" s="19" t="s">
        <v>153</v>
      </c>
      <c r="BM107" s="225" t="s">
        <v>1078</v>
      </c>
    </row>
    <row r="108" s="2" customFormat="1">
      <c r="A108" s="40"/>
      <c r="B108" s="41"/>
      <c r="C108" s="42"/>
      <c r="D108" s="227" t="s">
        <v>155</v>
      </c>
      <c r="E108" s="42"/>
      <c r="F108" s="228" t="s">
        <v>185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155</v>
      </c>
      <c r="AU108" s="19" t="s">
        <v>144</v>
      </c>
    </row>
    <row r="109" s="2" customFormat="1" ht="37.8" customHeight="1">
      <c r="A109" s="40"/>
      <c r="B109" s="41"/>
      <c r="C109" s="214" t="s">
        <v>181</v>
      </c>
      <c r="D109" s="214" t="s">
        <v>148</v>
      </c>
      <c r="E109" s="215" t="s">
        <v>191</v>
      </c>
      <c r="F109" s="216" t="s">
        <v>192</v>
      </c>
      <c r="G109" s="217" t="s">
        <v>172</v>
      </c>
      <c r="H109" s="218">
        <v>15</v>
      </c>
      <c r="I109" s="219"/>
      <c r="J109" s="220">
        <f>ROUND(I109*H109,2)</f>
        <v>0</v>
      </c>
      <c r="K109" s="216" t="s">
        <v>152</v>
      </c>
      <c r="L109" s="46"/>
      <c r="M109" s="221" t="s">
        <v>19</v>
      </c>
      <c r="N109" s="222" t="s">
        <v>41</v>
      </c>
      <c r="O109" s="86"/>
      <c r="P109" s="223">
        <f>O109*H109</f>
        <v>0</v>
      </c>
      <c r="Q109" s="223">
        <v>0.015400000000000001</v>
      </c>
      <c r="R109" s="223">
        <f>Q109*H109</f>
        <v>0.23100000000000001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153</v>
      </c>
      <c r="AT109" s="225" t="s">
        <v>148</v>
      </c>
      <c r="AU109" s="225" t="s">
        <v>144</v>
      </c>
      <c r="AY109" s="19" t="s">
        <v>143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77</v>
      </c>
      <c r="BK109" s="226">
        <f>ROUND(I109*H109,2)</f>
        <v>0</v>
      </c>
      <c r="BL109" s="19" t="s">
        <v>153</v>
      </c>
      <c r="BM109" s="225" t="s">
        <v>1079</v>
      </c>
    </row>
    <row r="110" s="2" customFormat="1">
      <c r="A110" s="40"/>
      <c r="B110" s="41"/>
      <c r="C110" s="42"/>
      <c r="D110" s="227" t="s">
        <v>155</v>
      </c>
      <c r="E110" s="42"/>
      <c r="F110" s="228" t="s">
        <v>194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155</v>
      </c>
      <c r="AU110" s="19" t="s">
        <v>144</v>
      </c>
    </row>
    <row r="111" s="13" customFormat="1">
      <c r="A111" s="13"/>
      <c r="B111" s="232"/>
      <c r="C111" s="233"/>
      <c r="D111" s="234" t="s">
        <v>157</v>
      </c>
      <c r="E111" s="235" t="s">
        <v>19</v>
      </c>
      <c r="F111" s="236" t="s">
        <v>1080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157</v>
      </c>
      <c r="AU111" s="242" t="s">
        <v>144</v>
      </c>
      <c r="AV111" s="13" t="s">
        <v>77</v>
      </c>
      <c r="AW111" s="13" t="s">
        <v>32</v>
      </c>
      <c r="AX111" s="13" t="s">
        <v>70</v>
      </c>
      <c r="AY111" s="242" t="s">
        <v>143</v>
      </c>
    </row>
    <row r="112" s="13" customFormat="1">
      <c r="A112" s="13"/>
      <c r="B112" s="232"/>
      <c r="C112" s="233"/>
      <c r="D112" s="234" t="s">
        <v>157</v>
      </c>
      <c r="E112" s="235" t="s">
        <v>19</v>
      </c>
      <c r="F112" s="236" t="s">
        <v>1081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157</v>
      </c>
      <c r="AU112" s="242" t="s">
        <v>144</v>
      </c>
      <c r="AV112" s="13" t="s">
        <v>77</v>
      </c>
      <c r="AW112" s="13" t="s">
        <v>32</v>
      </c>
      <c r="AX112" s="13" t="s">
        <v>70</v>
      </c>
      <c r="AY112" s="242" t="s">
        <v>143</v>
      </c>
    </row>
    <row r="113" s="14" customFormat="1">
      <c r="A113" s="14"/>
      <c r="B113" s="243"/>
      <c r="C113" s="244"/>
      <c r="D113" s="234" t="s">
        <v>157</v>
      </c>
      <c r="E113" s="245" t="s">
        <v>19</v>
      </c>
      <c r="F113" s="246" t="s">
        <v>1082</v>
      </c>
      <c r="G113" s="244"/>
      <c r="H113" s="247">
        <v>15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157</v>
      </c>
      <c r="AU113" s="253" t="s">
        <v>144</v>
      </c>
      <c r="AV113" s="14" t="s">
        <v>79</v>
      </c>
      <c r="AW113" s="14" t="s">
        <v>32</v>
      </c>
      <c r="AX113" s="14" t="s">
        <v>77</v>
      </c>
      <c r="AY113" s="253" t="s">
        <v>143</v>
      </c>
    </row>
    <row r="114" s="2" customFormat="1" ht="24.15" customHeight="1">
      <c r="A114" s="40"/>
      <c r="B114" s="41"/>
      <c r="C114" s="214" t="s">
        <v>177</v>
      </c>
      <c r="D114" s="214" t="s">
        <v>148</v>
      </c>
      <c r="E114" s="215" t="s">
        <v>205</v>
      </c>
      <c r="F114" s="216" t="s">
        <v>206</v>
      </c>
      <c r="G114" s="217" t="s">
        <v>172</v>
      </c>
      <c r="H114" s="218">
        <v>3</v>
      </c>
      <c r="I114" s="219"/>
      <c r="J114" s="220">
        <f>ROUND(I114*H114,2)</f>
        <v>0</v>
      </c>
      <c r="K114" s="216" t="s">
        <v>152</v>
      </c>
      <c r="L114" s="46"/>
      <c r="M114" s="221" t="s">
        <v>19</v>
      </c>
      <c r="N114" s="222" t="s">
        <v>41</v>
      </c>
      <c r="O114" s="86"/>
      <c r="P114" s="223">
        <f>O114*H114</f>
        <v>0</v>
      </c>
      <c r="Q114" s="223">
        <v>0.0030000000000000001</v>
      </c>
      <c r="R114" s="223">
        <f>Q114*H114</f>
        <v>0.0090000000000000011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153</v>
      </c>
      <c r="AT114" s="225" t="s">
        <v>148</v>
      </c>
      <c r="AU114" s="225" t="s">
        <v>144</v>
      </c>
      <c r="AY114" s="19" t="s">
        <v>143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77</v>
      </c>
      <c r="BK114" s="226">
        <f>ROUND(I114*H114,2)</f>
        <v>0</v>
      </c>
      <c r="BL114" s="19" t="s">
        <v>153</v>
      </c>
      <c r="BM114" s="225" t="s">
        <v>1083</v>
      </c>
    </row>
    <row r="115" s="2" customFormat="1">
      <c r="A115" s="40"/>
      <c r="B115" s="41"/>
      <c r="C115" s="42"/>
      <c r="D115" s="227" t="s">
        <v>155</v>
      </c>
      <c r="E115" s="42"/>
      <c r="F115" s="228" t="s">
        <v>208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155</v>
      </c>
      <c r="AU115" s="19" t="s">
        <v>144</v>
      </c>
    </row>
    <row r="116" s="13" customFormat="1">
      <c r="A116" s="13"/>
      <c r="B116" s="232"/>
      <c r="C116" s="233"/>
      <c r="D116" s="234" t="s">
        <v>157</v>
      </c>
      <c r="E116" s="235" t="s">
        <v>19</v>
      </c>
      <c r="F116" s="236" t="s">
        <v>1080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157</v>
      </c>
      <c r="AU116" s="242" t="s">
        <v>144</v>
      </c>
      <c r="AV116" s="13" t="s">
        <v>77</v>
      </c>
      <c r="AW116" s="13" t="s">
        <v>32</v>
      </c>
      <c r="AX116" s="13" t="s">
        <v>70</v>
      </c>
      <c r="AY116" s="242" t="s">
        <v>143</v>
      </c>
    </row>
    <row r="117" s="13" customFormat="1">
      <c r="A117" s="13"/>
      <c r="B117" s="232"/>
      <c r="C117" s="233"/>
      <c r="D117" s="234" t="s">
        <v>157</v>
      </c>
      <c r="E117" s="235" t="s">
        <v>19</v>
      </c>
      <c r="F117" s="236" t="s">
        <v>1081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157</v>
      </c>
      <c r="AU117" s="242" t="s">
        <v>144</v>
      </c>
      <c r="AV117" s="13" t="s">
        <v>77</v>
      </c>
      <c r="AW117" s="13" t="s">
        <v>32</v>
      </c>
      <c r="AX117" s="13" t="s">
        <v>70</v>
      </c>
      <c r="AY117" s="242" t="s">
        <v>143</v>
      </c>
    </row>
    <row r="118" s="14" customFormat="1">
      <c r="A118" s="14"/>
      <c r="B118" s="243"/>
      <c r="C118" s="244"/>
      <c r="D118" s="234" t="s">
        <v>157</v>
      </c>
      <c r="E118" s="245" t="s">
        <v>19</v>
      </c>
      <c r="F118" s="246" t="s">
        <v>144</v>
      </c>
      <c r="G118" s="244"/>
      <c r="H118" s="247">
        <v>3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157</v>
      </c>
      <c r="AU118" s="253" t="s">
        <v>144</v>
      </c>
      <c r="AV118" s="14" t="s">
        <v>79</v>
      </c>
      <c r="AW118" s="14" t="s">
        <v>32</v>
      </c>
      <c r="AX118" s="14" t="s">
        <v>77</v>
      </c>
      <c r="AY118" s="253" t="s">
        <v>143</v>
      </c>
    </row>
    <row r="119" s="2" customFormat="1" ht="24.15" customHeight="1">
      <c r="A119" s="40"/>
      <c r="B119" s="41"/>
      <c r="C119" s="214" t="s">
        <v>200</v>
      </c>
      <c r="D119" s="214" t="s">
        <v>148</v>
      </c>
      <c r="E119" s="215" t="s">
        <v>219</v>
      </c>
      <c r="F119" s="216" t="s">
        <v>220</v>
      </c>
      <c r="G119" s="217" t="s">
        <v>167</v>
      </c>
      <c r="H119" s="218">
        <v>20</v>
      </c>
      <c r="I119" s="219"/>
      <c r="J119" s="220">
        <f>ROUND(I119*H119,2)</f>
        <v>0</v>
      </c>
      <c r="K119" s="216" t="s">
        <v>152</v>
      </c>
      <c r="L119" s="46"/>
      <c r="M119" s="221" t="s">
        <v>19</v>
      </c>
      <c r="N119" s="222" t="s">
        <v>41</v>
      </c>
      <c r="O119" s="86"/>
      <c r="P119" s="223">
        <f>O119*H119</f>
        <v>0</v>
      </c>
      <c r="Q119" s="223">
        <v>0.0015</v>
      </c>
      <c r="R119" s="223">
        <f>Q119*H119</f>
        <v>0.029999999999999999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153</v>
      </c>
      <c r="AT119" s="225" t="s">
        <v>148</v>
      </c>
      <c r="AU119" s="225" t="s">
        <v>144</v>
      </c>
      <c r="AY119" s="19" t="s">
        <v>143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77</v>
      </c>
      <c r="BK119" s="226">
        <f>ROUND(I119*H119,2)</f>
        <v>0</v>
      </c>
      <c r="BL119" s="19" t="s">
        <v>153</v>
      </c>
      <c r="BM119" s="225" t="s">
        <v>1084</v>
      </c>
    </row>
    <row r="120" s="2" customFormat="1">
      <c r="A120" s="40"/>
      <c r="B120" s="41"/>
      <c r="C120" s="42"/>
      <c r="D120" s="227" t="s">
        <v>155</v>
      </c>
      <c r="E120" s="42"/>
      <c r="F120" s="228" t="s">
        <v>222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155</v>
      </c>
      <c r="AU120" s="19" t="s">
        <v>144</v>
      </c>
    </row>
    <row r="121" s="13" customFormat="1">
      <c r="A121" s="13"/>
      <c r="B121" s="232"/>
      <c r="C121" s="233"/>
      <c r="D121" s="234" t="s">
        <v>157</v>
      </c>
      <c r="E121" s="235" t="s">
        <v>19</v>
      </c>
      <c r="F121" s="236" t="s">
        <v>1080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157</v>
      </c>
      <c r="AU121" s="242" t="s">
        <v>144</v>
      </c>
      <c r="AV121" s="13" t="s">
        <v>77</v>
      </c>
      <c r="AW121" s="13" t="s">
        <v>32</v>
      </c>
      <c r="AX121" s="13" t="s">
        <v>70</v>
      </c>
      <c r="AY121" s="242" t="s">
        <v>143</v>
      </c>
    </row>
    <row r="122" s="13" customFormat="1">
      <c r="A122" s="13"/>
      <c r="B122" s="232"/>
      <c r="C122" s="233"/>
      <c r="D122" s="234" t="s">
        <v>157</v>
      </c>
      <c r="E122" s="235" t="s">
        <v>19</v>
      </c>
      <c r="F122" s="236" t="s">
        <v>1085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157</v>
      </c>
      <c r="AU122" s="242" t="s">
        <v>144</v>
      </c>
      <c r="AV122" s="13" t="s">
        <v>77</v>
      </c>
      <c r="AW122" s="13" t="s">
        <v>32</v>
      </c>
      <c r="AX122" s="13" t="s">
        <v>70</v>
      </c>
      <c r="AY122" s="242" t="s">
        <v>143</v>
      </c>
    </row>
    <row r="123" s="14" customFormat="1">
      <c r="A123" s="14"/>
      <c r="B123" s="243"/>
      <c r="C123" s="244"/>
      <c r="D123" s="234" t="s">
        <v>157</v>
      </c>
      <c r="E123" s="245" t="s">
        <v>19</v>
      </c>
      <c r="F123" s="246" t="s">
        <v>1086</v>
      </c>
      <c r="G123" s="244"/>
      <c r="H123" s="247">
        <v>20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157</v>
      </c>
      <c r="AU123" s="253" t="s">
        <v>144</v>
      </c>
      <c r="AV123" s="14" t="s">
        <v>79</v>
      </c>
      <c r="AW123" s="14" t="s">
        <v>32</v>
      </c>
      <c r="AX123" s="14" t="s">
        <v>77</v>
      </c>
      <c r="AY123" s="253" t="s">
        <v>143</v>
      </c>
    </row>
    <row r="124" s="12" customFormat="1" ht="22.8" customHeight="1">
      <c r="A124" s="12"/>
      <c r="B124" s="198"/>
      <c r="C124" s="199"/>
      <c r="D124" s="200" t="s">
        <v>69</v>
      </c>
      <c r="E124" s="212" t="s">
        <v>212</v>
      </c>
      <c r="F124" s="212" t="s">
        <v>254</v>
      </c>
      <c r="G124" s="199"/>
      <c r="H124" s="199"/>
      <c r="I124" s="202"/>
      <c r="J124" s="213">
        <f>BK124</f>
        <v>0</v>
      </c>
      <c r="K124" s="199"/>
      <c r="L124" s="204"/>
      <c r="M124" s="205"/>
      <c r="N124" s="206"/>
      <c r="O124" s="206"/>
      <c r="P124" s="207">
        <f>P125+P127</f>
        <v>0</v>
      </c>
      <c r="Q124" s="206"/>
      <c r="R124" s="207">
        <f>R125+R127</f>
        <v>0</v>
      </c>
      <c r="S124" s="206"/>
      <c r="T124" s="208">
        <f>T125+T127</f>
        <v>1.1950000000000001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77</v>
      </c>
      <c r="AT124" s="210" t="s">
        <v>69</v>
      </c>
      <c r="AU124" s="210" t="s">
        <v>77</v>
      </c>
      <c r="AY124" s="209" t="s">
        <v>143</v>
      </c>
      <c r="BK124" s="211">
        <f>BK125+BK127</f>
        <v>0</v>
      </c>
    </row>
    <row r="125" s="12" customFormat="1" ht="20.88" customHeight="1">
      <c r="A125" s="12"/>
      <c r="B125" s="198"/>
      <c r="C125" s="199"/>
      <c r="D125" s="200" t="s">
        <v>69</v>
      </c>
      <c r="E125" s="212" t="s">
        <v>262</v>
      </c>
      <c r="F125" s="212" t="s">
        <v>263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P126</f>
        <v>0</v>
      </c>
      <c r="Q125" s="206"/>
      <c r="R125" s="207">
        <f>R126</f>
        <v>0</v>
      </c>
      <c r="S125" s="206"/>
      <c r="T125" s="208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77</v>
      </c>
      <c r="AT125" s="210" t="s">
        <v>69</v>
      </c>
      <c r="AU125" s="210" t="s">
        <v>79</v>
      </c>
      <c r="AY125" s="209" t="s">
        <v>143</v>
      </c>
      <c r="BK125" s="211">
        <f>BK126</f>
        <v>0</v>
      </c>
    </row>
    <row r="126" s="2" customFormat="1" ht="24.15" customHeight="1">
      <c r="A126" s="40"/>
      <c r="B126" s="41"/>
      <c r="C126" s="214" t="s">
        <v>163</v>
      </c>
      <c r="D126" s="214" t="s">
        <v>148</v>
      </c>
      <c r="E126" s="215" t="s">
        <v>1087</v>
      </c>
      <c r="F126" s="216" t="s">
        <v>1088</v>
      </c>
      <c r="G126" s="217" t="s">
        <v>370</v>
      </c>
      <c r="H126" s="218">
        <v>1</v>
      </c>
      <c r="I126" s="219"/>
      <c r="J126" s="220">
        <f>ROUND(I126*H126,2)</f>
        <v>0</v>
      </c>
      <c r="K126" s="216" t="s">
        <v>162</v>
      </c>
      <c r="L126" s="46"/>
      <c r="M126" s="221" t="s">
        <v>19</v>
      </c>
      <c r="N126" s="222" t="s">
        <v>41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153</v>
      </c>
      <c r="AT126" s="225" t="s">
        <v>148</v>
      </c>
      <c r="AU126" s="225" t="s">
        <v>144</v>
      </c>
      <c r="AY126" s="19" t="s">
        <v>143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77</v>
      </c>
      <c r="BK126" s="226">
        <f>ROUND(I126*H126,2)</f>
        <v>0</v>
      </c>
      <c r="BL126" s="19" t="s">
        <v>153</v>
      </c>
      <c r="BM126" s="225" t="s">
        <v>1089</v>
      </c>
    </row>
    <row r="127" s="12" customFormat="1" ht="20.88" customHeight="1">
      <c r="A127" s="12"/>
      <c r="B127" s="198"/>
      <c r="C127" s="199"/>
      <c r="D127" s="200" t="s">
        <v>69</v>
      </c>
      <c r="E127" s="212" t="s">
        <v>301</v>
      </c>
      <c r="F127" s="212" t="s">
        <v>302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SUM(P128:P137)</f>
        <v>0</v>
      </c>
      <c r="Q127" s="206"/>
      <c r="R127" s="207">
        <f>SUM(R128:R137)</f>
        <v>0</v>
      </c>
      <c r="S127" s="206"/>
      <c r="T127" s="208">
        <f>SUM(T128:T137)</f>
        <v>1.1950000000000001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77</v>
      </c>
      <c r="AT127" s="210" t="s">
        <v>69</v>
      </c>
      <c r="AU127" s="210" t="s">
        <v>79</v>
      </c>
      <c r="AY127" s="209" t="s">
        <v>143</v>
      </c>
      <c r="BK127" s="211">
        <f>SUM(BK128:BK137)</f>
        <v>0</v>
      </c>
    </row>
    <row r="128" s="2" customFormat="1" ht="55.5" customHeight="1">
      <c r="A128" s="40"/>
      <c r="B128" s="41"/>
      <c r="C128" s="214" t="s">
        <v>212</v>
      </c>
      <c r="D128" s="214" t="s">
        <v>148</v>
      </c>
      <c r="E128" s="215" t="s">
        <v>1090</v>
      </c>
      <c r="F128" s="216" t="s">
        <v>1091</v>
      </c>
      <c r="G128" s="217" t="s">
        <v>151</v>
      </c>
      <c r="H128" s="218">
        <v>35</v>
      </c>
      <c r="I128" s="219"/>
      <c r="J128" s="220">
        <f>ROUND(I128*H128,2)</f>
        <v>0</v>
      </c>
      <c r="K128" s="216" t="s">
        <v>152</v>
      </c>
      <c r="L128" s="46"/>
      <c r="M128" s="221" t="s">
        <v>19</v>
      </c>
      <c r="N128" s="222" t="s">
        <v>41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0.001</v>
      </c>
      <c r="T128" s="224">
        <f>S128*H128</f>
        <v>0.035000000000000003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153</v>
      </c>
      <c r="AT128" s="225" t="s">
        <v>148</v>
      </c>
      <c r="AU128" s="225" t="s">
        <v>144</v>
      </c>
      <c r="AY128" s="19" t="s">
        <v>143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77</v>
      </c>
      <c r="BK128" s="226">
        <f>ROUND(I128*H128,2)</f>
        <v>0</v>
      </c>
      <c r="BL128" s="19" t="s">
        <v>153</v>
      </c>
      <c r="BM128" s="225" t="s">
        <v>1092</v>
      </c>
    </row>
    <row r="129" s="2" customFormat="1">
      <c r="A129" s="40"/>
      <c r="B129" s="41"/>
      <c r="C129" s="42"/>
      <c r="D129" s="227" t="s">
        <v>155</v>
      </c>
      <c r="E129" s="42"/>
      <c r="F129" s="228" t="s">
        <v>1093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155</v>
      </c>
      <c r="AU129" s="19" t="s">
        <v>144</v>
      </c>
    </row>
    <row r="130" s="2" customFormat="1" ht="37.8" customHeight="1">
      <c r="A130" s="40"/>
      <c r="B130" s="41"/>
      <c r="C130" s="214" t="s">
        <v>218</v>
      </c>
      <c r="D130" s="214" t="s">
        <v>148</v>
      </c>
      <c r="E130" s="215" t="s">
        <v>1094</v>
      </c>
      <c r="F130" s="216" t="s">
        <v>1095</v>
      </c>
      <c r="G130" s="217" t="s">
        <v>151</v>
      </c>
      <c r="H130" s="218">
        <v>5</v>
      </c>
      <c r="I130" s="219"/>
      <c r="J130" s="220">
        <f>ROUND(I130*H130,2)</f>
        <v>0</v>
      </c>
      <c r="K130" s="216" t="s">
        <v>162</v>
      </c>
      <c r="L130" s="46"/>
      <c r="M130" s="221" t="s">
        <v>19</v>
      </c>
      <c r="N130" s="222" t="s">
        <v>41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0.01</v>
      </c>
      <c r="T130" s="224">
        <f>S130*H130</f>
        <v>0.050000000000000003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153</v>
      </c>
      <c r="AT130" s="225" t="s">
        <v>148</v>
      </c>
      <c r="AU130" s="225" t="s">
        <v>144</v>
      </c>
      <c r="AY130" s="19" t="s">
        <v>143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77</v>
      </c>
      <c r="BK130" s="226">
        <f>ROUND(I130*H130,2)</f>
        <v>0</v>
      </c>
      <c r="BL130" s="19" t="s">
        <v>153</v>
      </c>
      <c r="BM130" s="225" t="s">
        <v>1096</v>
      </c>
    </row>
    <row r="131" s="2" customFormat="1" ht="37.8" customHeight="1">
      <c r="A131" s="40"/>
      <c r="B131" s="41"/>
      <c r="C131" s="214" t="s">
        <v>225</v>
      </c>
      <c r="D131" s="214" t="s">
        <v>148</v>
      </c>
      <c r="E131" s="215" t="s">
        <v>877</v>
      </c>
      <c r="F131" s="216" t="s">
        <v>878</v>
      </c>
      <c r="G131" s="217" t="s">
        <v>167</v>
      </c>
      <c r="H131" s="218">
        <v>10</v>
      </c>
      <c r="I131" s="219"/>
      <c r="J131" s="220">
        <f>ROUND(I131*H131,2)</f>
        <v>0</v>
      </c>
      <c r="K131" s="216" t="s">
        <v>152</v>
      </c>
      <c r="L131" s="46"/>
      <c r="M131" s="221" t="s">
        <v>19</v>
      </c>
      <c r="N131" s="222" t="s">
        <v>41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0.0089999999999999993</v>
      </c>
      <c r="T131" s="224">
        <f>S131*H131</f>
        <v>0.089999999999999997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153</v>
      </c>
      <c r="AT131" s="225" t="s">
        <v>148</v>
      </c>
      <c r="AU131" s="225" t="s">
        <v>144</v>
      </c>
      <c r="AY131" s="19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77</v>
      </c>
      <c r="BK131" s="226">
        <f>ROUND(I131*H131,2)</f>
        <v>0</v>
      </c>
      <c r="BL131" s="19" t="s">
        <v>153</v>
      </c>
      <c r="BM131" s="225" t="s">
        <v>1097</v>
      </c>
    </row>
    <row r="132" s="2" customFormat="1">
      <c r="A132" s="40"/>
      <c r="B132" s="41"/>
      <c r="C132" s="42"/>
      <c r="D132" s="227" t="s">
        <v>155</v>
      </c>
      <c r="E132" s="42"/>
      <c r="F132" s="228" t="s">
        <v>880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155</v>
      </c>
      <c r="AU132" s="19" t="s">
        <v>144</v>
      </c>
    </row>
    <row r="133" s="2" customFormat="1" ht="37.8" customHeight="1">
      <c r="A133" s="40"/>
      <c r="B133" s="41"/>
      <c r="C133" s="214" t="s">
        <v>8</v>
      </c>
      <c r="D133" s="214" t="s">
        <v>148</v>
      </c>
      <c r="E133" s="215" t="s">
        <v>323</v>
      </c>
      <c r="F133" s="216" t="s">
        <v>324</v>
      </c>
      <c r="G133" s="217" t="s">
        <v>172</v>
      </c>
      <c r="H133" s="218">
        <v>15</v>
      </c>
      <c r="I133" s="219"/>
      <c r="J133" s="220">
        <f>ROUND(I133*H133,2)</f>
        <v>0</v>
      </c>
      <c r="K133" s="216" t="s">
        <v>152</v>
      </c>
      <c r="L133" s="46"/>
      <c r="M133" s="221" t="s">
        <v>19</v>
      </c>
      <c r="N133" s="222" t="s">
        <v>41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0.068000000000000005</v>
      </c>
      <c r="T133" s="224">
        <f>S133*H133</f>
        <v>1.02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153</v>
      </c>
      <c r="AT133" s="225" t="s">
        <v>148</v>
      </c>
      <c r="AU133" s="225" t="s">
        <v>144</v>
      </c>
      <c r="AY133" s="19" t="s">
        <v>143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77</v>
      </c>
      <c r="BK133" s="226">
        <f>ROUND(I133*H133,2)</f>
        <v>0</v>
      </c>
      <c r="BL133" s="19" t="s">
        <v>153</v>
      </c>
      <c r="BM133" s="225" t="s">
        <v>1098</v>
      </c>
    </row>
    <row r="134" s="2" customFormat="1">
      <c r="A134" s="40"/>
      <c r="B134" s="41"/>
      <c r="C134" s="42"/>
      <c r="D134" s="227" t="s">
        <v>155</v>
      </c>
      <c r="E134" s="42"/>
      <c r="F134" s="228" t="s">
        <v>326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155</v>
      </c>
      <c r="AU134" s="19" t="s">
        <v>144</v>
      </c>
    </row>
    <row r="135" s="13" customFormat="1">
      <c r="A135" s="13"/>
      <c r="B135" s="232"/>
      <c r="C135" s="233"/>
      <c r="D135" s="234" t="s">
        <v>157</v>
      </c>
      <c r="E135" s="235" t="s">
        <v>19</v>
      </c>
      <c r="F135" s="236" t="s">
        <v>1080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157</v>
      </c>
      <c r="AU135" s="242" t="s">
        <v>144</v>
      </c>
      <c r="AV135" s="13" t="s">
        <v>77</v>
      </c>
      <c r="AW135" s="13" t="s">
        <v>32</v>
      </c>
      <c r="AX135" s="13" t="s">
        <v>70</v>
      </c>
      <c r="AY135" s="242" t="s">
        <v>143</v>
      </c>
    </row>
    <row r="136" s="13" customFormat="1">
      <c r="A136" s="13"/>
      <c r="B136" s="232"/>
      <c r="C136" s="233"/>
      <c r="D136" s="234" t="s">
        <v>157</v>
      </c>
      <c r="E136" s="235" t="s">
        <v>19</v>
      </c>
      <c r="F136" s="236" t="s">
        <v>1099</v>
      </c>
      <c r="G136" s="233"/>
      <c r="H136" s="235" t="s">
        <v>19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157</v>
      </c>
      <c r="AU136" s="242" t="s">
        <v>144</v>
      </c>
      <c r="AV136" s="13" t="s">
        <v>77</v>
      </c>
      <c r="AW136" s="13" t="s">
        <v>32</v>
      </c>
      <c r="AX136" s="13" t="s">
        <v>70</v>
      </c>
      <c r="AY136" s="242" t="s">
        <v>143</v>
      </c>
    </row>
    <row r="137" s="14" customFormat="1">
      <c r="A137" s="14"/>
      <c r="B137" s="243"/>
      <c r="C137" s="244"/>
      <c r="D137" s="234" t="s">
        <v>157</v>
      </c>
      <c r="E137" s="245" t="s">
        <v>19</v>
      </c>
      <c r="F137" s="246" t="s">
        <v>1082</v>
      </c>
      <c r="G137" s="244"/>
      <c r="H137" s="247">
        <v>15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157</v>
      </c>
      <c r="AU137" s="253" t="s">
        <v>144</v>
      </c>
      <c r="AV137" s="14" t="s">
        <v>79</v>
      </c>
      <c r="AW137" s="14" t="s">
        <v>32</v>
      </c>
      <c r="AX137" s="14" t="s">
        <v>77</v>
      </c>
      <c r="AY137" s="253" t="s">
        <v>143</v>
      </c>
    </row>
    <row r="138" s="12" customFormat="1" ht="22.8" customHeight="1">
      <c r="A138" s="12"/>
      <c r="B138" s="198"/>
      <c r="C138" s="199"/>
      <c r="D138" s="200" t="s">
        <v>69</v>
      </c>
      <c r="E138" s="212" t="s">
        <v>331</v>
      </c>
      <c r="F138" s="212" t="s">
        <v>332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SUM(P139:P151)</f>
        <v>0</v>
      </c>
      <c r="Q138" s="206"/>
      <c r="R138" s="207">
        <f>SUM(R139:R151)</f>
        <v>0</v>
      </c>
      <c r="S138" s="206"/>
      <c r="T138" s="208">
        <f>SUM(T139:T151)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77</v>
      </c>
      <c r="AT138" s="210" t="s">
        <v>69</v>
      </c>
      <c r="AU138" s="210" t="s">
        <v>77</v>
      </c>
      <c r="AY138" s="209" t="s">
        <v>143</v>
      </c>
      <c r="BK138" s="211">
        <f>SUM(BK139:BK151)</f>
        <v>0</v>
      </c>
    </row>
    <row r="139" s="2" customFormat="1" ht="37.8" customHeight="1">
      <c r="A139" s="40"/>
      <c r="B139" s="41"/>
      <c r="C139" s="214" t="s">
        <v>236</v>
      </c>
      <c r="D139" s="214" t="s">
        <v>148</v>
      </c>
      <c r="E139" s="215" t="s">
        <v>334</v>
      </c>
      <c r="F139" s="216" t="s">
        <v>335</v>
      </c>
      <c r="G139" s="217" t="s">
        <v>336</v>
      </c>
      <c r="H139" s="218">
        <v>1.5189999999999999</v>
      </c>
      <c r="I139" s="219"/>
      <c r="J139" s="220">
        <f>ROUND(I139*H139,2)</f>
        <v>0</v>
      </c>
      <c r="K139" s="216" t="s">
        <v>152</v>
      </c>
      <c r="L139" s="46"/>
      <c r="M139" s="221" t="s">
        <v>19</v>
      </c>
      <c r="N139" s="222" t="s">
        <v>41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153</v>
      </c>
      <c r="AT139" s="225" t="s">
        <v>148</v>
      </c>
      <c r="AU139" s="225" t="s">
        <v>79</v>
      </c>
      <c r="AY139" s="19" t="s">
        <v>143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77</v>
      </c>
      <c r="BK139" s="226">
        <f>ROUND(I139*H139,2)</f>
        <v>0</v>
      </c>
      <c r="BL139" s="19" t="s">
        <v>153</v>
      </c>
      <c r="BM139" s="225" t="s">
        <v>1100</v>
      </c>
    </row>
    <row r="140" s="2" customFormat="1">
      <c r="A140" s="40"/>
      <c r="B140" s="41"/>
      <c r="C140" s="42"/>
      <c r="D140" s="227" t="s">
        <v>155</v>
      </c>
      <c r="E140" s="42"/>
      <c r="F140" s="228" t="s">
        <v>338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155</v>
      </c>
      <c r="AU140" s="19" t="s">
        <v>79</v>
      </c>
    </row>
    <row r="141" s="2" customFormat="1" ht="33" customHeight="1">
      <c r="A141" s="40"/>
      <c r="B141" s="41"/>
      <c r="C141" s="214" t="s">
        <v>245</v>
      </c>
      <c r="D141" s="214" t="s">
        <v>148</v>
      </c>
      <c r="E141" s="215" t="s">
        <v>340</v>
      </c>
      <c r="F141" s="216" t="s">
        <v>341</v>
      </c>
      <c r="G141" s="217" t="s">
        <v>336</v>
      </c>
      <c r="H141" s="218">
        <v>1.5189999999999999</v>
      </c>
      <c r="I141" s="219"/>
      <c r="J141" s="220">
        <f>ROUND(I141*H141,2)</f>
        <v>0</v>
      </c>
      <c r="K141" s="216" t="s">
        <v>152</v>
      </c>
      <c r="L141" s="46"/>
      <c r="M141" s="221" t="s">
        <v>19</v>
      </c>
      <c r="N141" s="222" t="s">
        <v>41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153</v>
      </c>
      <c r="AT141" s="225" t="s">
        <v>148</v>
      </c>
      <c r="AU141" s="225" t="s">
        <v>79</v>
      </c>
      <c r="AY141" s="19" t="s">
        <v>143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77</v>
      </c>
      <c r="BK141" s="226">
        <f>ROUND(I141*H141,2)</f>
        <v>0</v>
      </c>
      <c r="BL141" s="19" t="s">
        <v>153</v>
      </c>
      <c r="BM141" s="225" t="s">
        <v>1101</v>
      </c>
    </row>
    <row r="142" s="2" customFormat="1">
      <c r="A142" s="40"/>
      <c r="B142" s="41"/>
      <c r="C142" s="42"/>
      <c r="D142" s="227" t="s">
        <v>155</v>
      </c>
      <c r="E142" s="42"/>
      <c r="F142" s="228" t="s">
        <v>343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155</v>
      </c>
      <c r="AU142" s="19" t="s">
        <v>79</v>
      </c>
    </row>
    <row r="143" s="2" customFormat="1" ht="44.25" customHeight="1">
      <c r="A143" s="40"/>
      <c r="B143" s="41"/>
      <c r="C143" s="214" t="s">
        <v>250</v>
      </c>
      <c r="D143" s="214" t="s">
        <v>148</v>
      </c>
      <c r="E143" s="215" t="s">
        <v>345</v>
      </c>
      <c r="F143" s="216" t="s">
        <v>346</v>
      </c>
      <c r="G143" s="217" t="s">
        <v>336</v>
      </c>
      <c r="H143" s="218">
        <v>13.670999999999999</v>
      </c>
      <c r="I143" s="219"/>
      <c r="J143" s="220">
        <f>ROUND(I143*H143,2)</f>
        <v>0</v>
      </c>
      <c r="K143" s="216" t="s">
        <v>152</v>
      </c>
      <c r="L143" s="46"/>
      <c r="M143" s="221" t="s">
        <v>19</v>
      </c>
      <c r="N143" s="222" t="s">
        <v>41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153</v>
      </c>
      <c r="AT143" s="225" t="s">
        <v>148</v>
      </c>
      <c r="AU143" s="225" t="s">
        <v>79</v>
      </c>
      <c r="AY143" s="19" t="s">
        <v>143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77</v>
      </c>
      <c r="BK143" s="226">
        <f>ROUND(I143*H143,2)</f>
        <v>0</v>
      </c>
      <c r="BL143" s="19" t="s">
        <v>153</v>
      </c>
      <c r="BM143" s="225" t="s">
        <v>1102</v>
      </c>
    </row>
    <row r="144" s="2" customFormat="1">
      <c r="A144" s="40"/>
      <c r="B144" s="41"/>
      <c r="C144" s="42"/>
      <c r="D144" s="227" t="s">
        <v>155</v>
      </c>
      <c r="E144" s="42"/>
      <c r="F144" s="228" t="s">
        <v>348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155</v>
      </c>
      <c r="AU144" s="19" t="s">
        <v>79</v>
      </c>
    </row>
    <row r="145" s="2" customFormat="1">
      <c r="A145" s="40"/>
      <c r="B145" s="41"/>
      <c r="C145" s="42"/>
      <c r="D145" s="234" t="s">
        <v>349</v>
      </c>
      <c r="E145" s="42"/>
      <c r="F145" s="275" t="s">
        <v>350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349</v>
      </c>
      <c r="AU145" s="19" t="s">
        <v>79</v>
      </c>
    </row>
    <row r="146" s="14" customFormat="1">
      <c r="A146" s="14"/>
      <c r="B146" s="243"/>
      <c r="C146" s="244"/>
      <c r="D146" s="234" t="s">
        <v>157</v>
      </c>
      <c r="E146" s="244"/>
      <c r="F146" s="246" t="s">
        <v>1103</v>
      </c>
      <c r="G146" s="244"/>
      <c r="H146" s="247">
        <v>13.670999999999999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157</v>
      </c>
      <c r="AU146" s="253" t="s">
        <v>79</v>
      </c>
      <c r="AV146" s="14" t="s">
        <v>79</v>
      </c>
      <c r="AW146" s="14" t="s">
        <v>4</v>
      </c>
      <c r="AX146" s="14" t="s">
        <v>77</v>
      </c>
      <c r="AY146" s="253" t="s">
        <v>143</v>
      </c>
    </row>
    <row r="147" s="2" customFormat="1" ht="24.15" customHeight="1">
      <c r="A147" s="40"/>
      <c r="B147" s="41"/>
      <c r="C147" s="214" t="s">
        <v>257</v>
      </c>
      <c r="D147" s="214" t="s">
        <v>148</v>
      </c>
      <c r="E147" s="215" t="s">
        <v>1104</v>
      </c>
      <c r="F147" s="216" t="s">
        <v>1105</v>
      </c>
      <c r="G147" s="217" t="s">
        <v>336</v>
      </c>
      <c r="H147" s="218">
        <v>0.218</v>
      </c>
      <c r="I147" s="219"/>
      <c r="J147" s="220">
        <f>ROUND(I147*H147,2)</f>
        <v>0</v>
      </c>
      <c r="K147" s="216" t="s">
        <v>162</v>
      </c>
      <c r="L147" s="46"/>
      <c r="M147" s="221" t="s">
        <v>19</v>
      </c>
      <c r="N147" s="222" t="s">
        <v>41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153</v>
      </c>
      <c r="AT147" s="225" t="s">
        <v>148</v>
      </c>
      <c r="AU147" s="225" t="s">
        <v>79</v>
      </c>
      <c r="AY147" s="19" t="s">
        <v>143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77</v>
      </c>
      <c r="BK147" s="226">
        <f>ROUND(I147*H147,2)</f>
        <v>0</v>
      </c>
      <c r="BL147" s="19" t="s">
        <v>153</v>
      </c>
      <c r="BM147" s="225" t="s">
        <v>1106</v>
      </c>
    </row>
    <row r="148" s="2" customFormat="1">
      <c r="A148" s="40"/>
      <c r="B148" s="41"/>
      <c r="C148" s="42"/>
      <c r="D148" s="234" t="s">
        <v>349</v>
      </c>
      <c r="E148" s="42"/>
      <c r="F148" s="275" t="s">
        <v>1107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349</v>
      </c>
      <c r="AU148" s="19" t="s">
        <v>79</v>
      </c>
    </row>
    <row r="149" s="2" customFormat="1" ht="44.25" customHeight="1">
      <c r="A149" s="40"/>
      <c r="B149" s="41"/>
      <c r="C149" s="214" t="s">
        <v>264</v>
      </c>
      <c r="D149" s="214" t="s">
        <v>148</v>
      </c>
      <c r="E149" s="215" t="s">
        <v>353</v>
      </c>
      <c r="F149" s="216" t="s">
        <v>354</v>
      </c>
      <c r="G149" s="217" t="s">
        <v>336</v>
      </c>
      <c r="H149" s="218">
        <v>1.3009999999999999</v>
      </c>
      <c r="I149" s="219"/>
      <c r="J149" s="220">
        <f>ROUND(I149*H149,2)</f>
        <v>0</v>
      </c>
      <c r="K149" s="216" t="s">
        <v>152</v>
      </c>
      <c r="L149" s="46"/>
      <c r="M149" s="221" t="s">
        <v>19</v>
      </c>
      <c r="N149" s="222" t="s">
        <v>41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153</v>
      </c>
      <c r="AT149" s="225" t="s">
        <v>148</v>
      </c>
      <c r="AU149" s="225" t="s">
        <v>79</v>
      </c>
      <c r="AY149" s="19" t="s">
        <v>143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77</v>
      </c>
      <c r="BK149" s="226">
        <f>ROUND(I149*H149,2)</f>
        <v>0</v>
      </c>
      <c r="BL149" s="19" t="s">
        <v>153</v>
      </c>
      <c r="BM149" s="225" t="s">
        <v>1108</v>
      </c>
    </row>
    <row r="150" s="2" customFormat="1">
      <c r="A150" s="40"/>
      <c r="B150" s="41"/>
      <c r="C150" s="42"/>
      <c r="D150" s="227" t="s">
        <v>155</v>
      </c>
      <c r="E150" s="42"/>
      <c r="F150" s="228" t="s">
        <v>356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155</v>
      </c>
      <c r="AU150" s="19" t="s">
        <v>79</v>
      </c>
    </row>
    <row r="151" s="14" customFormat="1">
      <c r="A151" s="14"/>
      <c r="B151" s="243"/>
      <c r="C151" s="244"/>
      <c r="D151" s="234" t="s">
        <v>157</v>
      </c>
      <c r="E151" s="245" t="s">
        <v>19</v>
      </c>
      <c r="F151" s="246" t="s">
        <v>1109</v>
      </c>
      <c r="G151" s="244"/>
      <c r="H151" s="247">
        <v>1.3009999999999999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157</v>
      </c>
      <c r="AU151" s="253" t="s">
        <v>79</v>
      </c>
      <c r="AV151" s="14" t="s">
        <v>79</v>
      </c>
      <c r="AW151" s="14" t="s">
        <v>32</v>
      </c>
      <c r="AX151" s="14" t="s">
        <v>77</v>
      </c>
      <c r="AY151" s="253" t="s">
        <v>143</v>
      </c>
    </row>
    <row r="152" s="12" customFormat="1" ht="22.8" customHeight="1">
      <c r="A152" s="12"/>
      <c r="B152" s="198"/>
      <c r="C152" s="199"/>
      <c r="D152" s="200" t="s">
        <v>69</v>
      </c>
      <c r="E152" s="212" t="s">
        <v>357</v>
      </c>
      <c r="F152" s="212" t="s">
        <v>358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SUM(P153:P154)</f>
        <v>0</v>
      </c>
      <c r="Q152" s="206"/>
      <c r="R152" s="207">
        <f>SUM(R153:R154)</f>
        <v>0</v>
      </c>
      <c r="S152" s="206"/>
      <c r="T152" s="208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77</v>
      </c>
      <c r="AT152" s="210" t="s">
        <v>69</v>
      </c>
      <c r="AU152" s="210" t="s">
        <v>77</v>
      </c>
      <c r="AY152" s="209" t="s">
        <v>143</v>
      </c>
      <c r="BK152" s="211">
        <f>SUM(BK153:BK154)</f>
        <v>0</v>
      </c>
    </row>
    <row r="153" s="2" customFormat="1" ht="55.5" customHeight="1">
      <c r="A153" s="40"/>
      <c r="B153" s="41"/>
      <c r="C153" s="214" t="s">
        <v>269</v>
      </c>
      <c r="D153" s="214" t="s">
        <v>148</v>
      </c>
      <c r="E153" s="215" t="s">
        <v>359</v>
      </c>
      <c r="F153" s="216" t="s">
        <v>360</v>
      </c>
      <c r="G153" s="217" t="s">
        <v>336</v>
      </c>
      <c r="H153" s="218">
        <v>0.91800000000000004</v>
      </c>
      <c r="I153" s="219"/>
      <c r="J153" s="220">
        <f>ROUND(I153*H153,2)</f>
        <v>0</v>
      </c>
      <c r="K153" s="216" t="s">
        <v>152</v>
      </c>
      <c r="L153" s="46"/>
      <c r="M153" s="221" t="s">
        <v>19</v>
      </c>
      <c r="N153" s="222" t="s">
        <v>41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153</v>
      </c>
      <c r="AT153" s="225" t="s">
        <v>148</v>
      </c>
      <c r="AU153" s="225" t="s">
        <v>79</v>
      </c>
      <c r="AY153" s="19" t="s">
        <v>143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77</v>
      </c>
      <c r="BK153" s="226">
        <f>ROUND(I153*H153,2)</f>
        <v>0</v>
      </c>
      <c r="BL153" s="19" t="s">
        <v>153</v>
      </c>
      <c r="BM153" s="225" t="s">
        <v>1110</v>
      </c>
    </row>
    <row r="154" s="2" customFormat="1">
      <c r="A154" s="40"/>
      <c r="B154" s="41"/>
      <c r="C154" s="42"/>
      <c r="D154" s="227" t="s">
        <v>155</v>
      </c>
      <c r="E154" s="42"/>
      <c r="F154" s="228" t="s">
        <v>362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155</v>
      </c>
      <c r="AU154" s="19" t="s">
        <v>79</v>
      </c>
    </row>
    <row r="155" s="12" customFormat="1" ht="25.92" customHeight="1">
      <c r="A155" s="12"/>
      <c r="B155" s="198"/>
      <c r="C155" s="199"/>
      <c r="D155" s="200" t="s">
        <v>69</v>
      </c>
      <c r="E155" s="201" t="s">
        <v>363</v>
      </c>
      <c r="F155" s="201" t="s">
        <v>364</v>
      </c>
      <c r="G155" s="199"/>
      <c r="H155" s="199"/>
      <c r="I155" s="202"/>
      <c r="J155" s="203">
        <f>BK155</f>
        <v>0</v>
      </c>
      <c r="K155" s="199"/>
      <c r="L155" s="204"/>
      <c r="M155" s="205"/>
      <c r="N155" s="206"/>
      <c r="O155" s="206"/>
      <c r="P155" s="207">
        <f>P156+P227+P239+P263</f>
        <v>0</v>
      </c>
      <c r="Q155" s="206"/>
      <c r="R155" s="207">
        <f>R156+R227+R239+R263</f>
        <v>0.52359599999999995</v>
      </c>
      <c r="S155" s="206"/>
      <c r="T155" s="208">
        <f>T156+T227+T239+T263</f>
        <v>0.32380999999999999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79</v>
      </c>
      <c r="AT155" s="210" t="s">
        <v>69</v>
      </c>
      <c r="AU155" s="210" t="s">
        <v>70</v>
      </c>
      <c r="AY155" s="209" t="s">
        <v>143</v>
      </c>
      <c r="BK155" s="211">
        <f>BK156+BK227+BK239+BK263</f>
        <v>0</v>
      </c>
    </row>
    <row r="156" s="12" customFormat="1" ht="22.8" customHeight="1">
      <c r="A156" s="12"/>
      <c r="B156" s="198"/>
      <c r="C156" s="199"/>
      <c r="D156" s="200" t="s">
        <v>69</v>
      </c>
      <c r="E156" s="212" t="s">
        <v>778</v>
      </c>
      <c r="F156" s="212" t="s">
        <v>779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SUM(P157:P226)</f>
        <v>0</v>
      </c>
      <c r="Q156" s="206"/>
      <c r="R156" s="207">
        <f>SUM(R157:R226)</f>
        <v>0.19635</v>
      </c>
      <c r="S156" s="206"/>
      <c r="T156" s="208">
        <f>SUM(T157:T226)</f>
        <v>0.21811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79</v>
      </c>
      <c r="AT156" s="210" t="s">
        <v>69</v>
      </c>
      <c r="AU156" s="210" t="s">
        <v>77</v>
      </c>
      <c r="AY156" s="209" t="s">
        <v>143</v>
      </c>
      <c r="BK156" s="211">
        <f>SUM(BK157:BK226)</f>
        <v>0</v>
      </c>
    </row>
    <row r="157" s="2" customFormat="1" ht="24.15" customHeight="1">
      <c r="A157" s="40"/>
      <c r="B157" s="41"/>
      <c r="C157" s="214" t="s">
        <v>275</v>
      </c>
      <c r="D157" s="214" t="s">
        <v>148</v>
      </c>
      <c r="E157" s="215" t="s">
        <v>1111</v>
      </c>
      <c r="F157" s="216" t="s">
        <v>1112</v>
      </c>
      <c r="G157" s="217" t="s">
        <v>167</v>
      </c>
      <c r="H157" s="218">
        <v>65</v>
      </c>
      <c r="I157" s="219"/>
      <c r="J157" s="220">
        <f>ROUND(I157*H157,2)</f>
        <v>0</v>
      </c>
      <c r="K157" s="216" t="s">
        <v>152</v>
      </c>
      <c r="L157" s="46"/>
      <c r="M157" s="221" t="s">
        <v>19</v>
      </c>
      <c r="N157" s="222" t="s">
        <v>41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0.0021299999999999999</v>
      </c>
      <c r="T157" s="224">
        <f>S157*H157</f>
        <v>0.13844999999999999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257</v>
      </c>
      <c r="AT157" s="225" t="s">
        <v>148</v>
      </c>
      <c r="AU157" s="225" t="s">
        <v>79</v>
      </c>
      <c r="AY157" s="19" t="s">
        <v>143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77</v>
      </c>
      <c r="BK157" s="226">
        <f>ROUND(I157*H157,2)</f>
        <v>0</v>
      </c>
      <c r="BL157" s="19" t="s">
        <v>257</v>
      </c>
      <c r="BM157" s="225" t="s">
        <v>1113</v>
      </c>
    </row>
    <row r="158" s="2" customFormat="1">
      <c r="A158" s="40"/>
      <c r="B158" s="41"/>
      <c r="C158" s="42"/>
      <c r="D158" s="227" t="s">
        <v>155</v>
      </c>
      <c r="E158" s="42"/>
      <c r="F158" s="228" t="s">
        <v>1114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155</v>
      </c>
      <c r="AU158" s="19" t="s">
        <v>79</v>
      </c>
    </row>
    <row r="159" s="13" customFormat="1">
      <c r="A159" s="13"/>
      <c r="B159" s="232"/>
      <c r="C159" s="233"/>
      <c r="D159" s="234" t="s">
        <v>157</v>
      </c>
      <c r="E159" s="235" t="s">
        <v>19</v>
      </c>
      <c r="F159" s="236" t="s">
        <v>1115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157</v>
      </c>
      <c r="AU159" s="242" t="s">
        <v>79</v>
      </c>
      <c r="AV159" s="13" t="s">
        <v>77</v>
      </c>
      <c r="AW159" s="13" t="s">
        <v>32</v>
      </c>
      <c r="AX159" s="13" t="s">
        <v>70</v>
      </c>
      <c r="AY159" s="242" t="s">
        <v>143</v>
      </c>
    </row>
    <row r="160" s="14" customFormat="1">
      <c r="A160" s="14"/>
      <c r="B160" s="243"/>
      <c r="C160" s="244"/>
      <c r="D160" s="234" t="s">
        <v>157</v>
      </c>
      <c r="E160" s="245" t="s">
        <v>19</v>
      </c>
      <c r="F160" s="246" t="s">
        <v>314</v>
      </c>
      <c r="G160" s="244"/>
      <c r="H160" s="247">
        <v>25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157</v>
      </c>
      <c r="AU160" s="253" t="s">
        <v>79</v>
      </c>
      <c r="AV160" s="14" t="s">
        <v>79</v>
      </c>
      <c r="AW160" s="14" t="s">
        <v>32</v>
      </c>
      <c r="AX160" s="14" t="s">
        <v>70</v>
      </c>
      <c r="AY160" s="253" t="s">
        <v>143</v>
      </c>
    </row>
    <row r="161" s="13" customFormat="1">
      <c r="A161" s="13"/>
      <c r="B161" s="232"/>
      <c r="C161" s="233"/>
      <c r="D161" s="234" t="s">
        <v>157</v>
      </c>
      <c r="E161" s="235" t="s">
        <v>19</v>
      </c>
      <c r="F161" s="236" t="s">
        <v>1116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157</v>
      </c>
      <c r="AU161" s="242" t="s">
        <v>79</v>
      </c>
      <c r="AV161" s="13" t="s">
        <v>77</v>
      </c>
      <c r="AW161" s="13" t="s">
        <v>32</v>
      </c>
      <c r="AX161" s="13" t="s">
        <v>70</v>
      </c>
      <c r="AY161" s="242" t="s">
        <v>143</v>
      </c>
    </row>
    <row r="162" s="14" customFormat="1">
      <c r="A162" s="14"/>
      <c r="B162" s="243"/>
      <c r="C162" s="244"/>
      <c r="D162" s="234" t="s">
        <v>157</v>
      </c>
      <c r="E162" s="245" t="s">
        <v>19</v>
      </c>
      <c r="F162" s="246" t="s">
        <v>250</v>
      </c>
      <c r="G162" s="244"/>
      <c r="H162" s="247">
        <v>15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157</v>
      </c>
      <c r="AU162" s="253" t="s">
        <v>79</v>
      </c>
      <c r="AV162" s="14" t="s">
        <v>79</v>
      </c>
      <c r="AW162" s="14" t="s">
        <v>32</v>
      </c>
      <c r="AX162" s="14" t="s">
        <v>70</v>
      </c>
      <c r="AY162" s="253" t="s">
        <v>143</v>
      </c>
    </row>
    <row r="163" s="13" customFormat="1">
      <c r="A163" s="13"/>
      <c r="B163" s="232"/>
      <c r="C163" s="233"/>
      <c r="D163" s="234" t="s">
        <v>157</v>
      </c>
      <c r="E163" s="235" t="s">
        <v>19</v>
      </c>
      <c r="F163" s="236" t="s">
        <v>1117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157</v>
      </c>
      <c r="AU163" s="242" t="s">
        <v>79</v>
      </c>
      <c r="AV163" s="13" t="s">
        <v>77</v>
      </c>
      <c r="AW163" s="13" t="s">
        <v>32</v>
      </c>
      <c r="AX163" s="13" t="s">
        <v>70</v>
      </c>
      <c r="AY163" s="242" t="s">
        <v>143</v>
      </c>
    </row>
    <row r="164" s="14" customFormat="1">
      <c r="A164" s="14"/>
      <c r="B164" s="243"/>
      <c r="C164" s="244"/>
      <c r="D164" s="234" t="s">
        <v>157</v>
      </c>
      <c r="E164" s="245" t="s">
        <v>19</v>
      </c>
      <c r="F164" s="246" t="s">
        <v>314</v>
      </c>
      <c r="G164" s="244"/>
      <c r="H164" s="247">
        <v>25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157</v>
      </c>
      <c r="AU164" s="253" t="s">
        <v>79</v>
      </c>
      <c r="AV164" s="14" t="s">
        <v>79</v>
      </c>
      <c r="AW164" s="14" t="s">
        <v>32</v>
      </c>
      <c r="AX164" s="14" t="s">
        <v>70</v>
      </c>
      <c r="AY164" s="253" t="s">
        <v>143</v>
      </c>
    </row>
    <row r="165" s="15" customFormat="1">
      <c r="A165" s="15"/>
      <c r="B165" s="264"/>
      <c r="C165" s="265"/>
      <c r="D165" s="234" t="s">
        <v>157</v>
      </c>
      <c r="E165" s="266" t="s">
        <v>19</v>
      </c>
      <c r="F165" s="267" t="s">
        <v>190</v>
      </c>
      <c r="G165" s="265"/>
      <c r="H165" s="268">
        <v>65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4" t="s">
        <v>157</v>
      </c>
      <c r="AU165" s="274" t="s">
        <v>79</v>
      </c>
      <c r="AV165" s="15" t="s">
        <v>153</v>
      </c>
      <c r="AW165" s="15" t="s">
        <v>32</v>
      </c>
      <c r="AX165" s="15" t="s">
        <v>77</v>
      </c>
      <c r="AY165" s="274" t="s">
        <v>143</v>
      </c>
    </row>
    <row r="166" s="2" customFormat="1" ht="24.15" customHeight="1">
      <c r="A166" s="40"/>
      <c r="B166" s="41"/>
      <c r="C166" s="214" t="s">
        <v>283</v>
      </c>
      <c r="D166" s="214" t="s">
        <v>148</v>
      </c>
      <c r="E166" s="215" t="s">
        <v>1118</v>
      </c>
      <c r="F166" s="216" t="s">
        <v>1119</v>
      </c>
      <c r="G166" s="217" t="s">
        <v>151</v>
      </c>
      <c r="H166" s="218">
        <v>18</v>
      </c>
      <c r="I166" s="219"/>
      <c r="J166" s="220">
        <f>ROUND(I166*H166,2)</f>
        <v>0</v>
      </c>
      <c r="K166" s="216" t="s">
        <v>152</v>
      </c>
      <c r="L166" s="46"/>
      <c r="M166" s="221" t="s">
        <v>19</v>
      </c>
      <c r="N166" s="222" t="s">
        <v>41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0.00087000000000000001</v>
      </c>
      <c r="T166" s="224">
        <f>S166*H166</f>
        <v>0.01566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257</v>
      </c>
      <c r="AT166" s="225" t="s">
        <v>148</v>
      </c>
      <c r="AU166" s="225" t="s">
        <v>79</v>
      </c>
      <c r="AY166" s="19" t="s">
        <v>143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77</v>
      </c>
      <c r="BK166" s="226">
        <f>ROUND(I166*H166,2)</f>
        <v>0</v>
      </c>
      <c r="BL166" s="19" t="s">
        <v>257</v>
      </c>
      <c r="BM166" s="225" t="s">
        <v>1120</v>
      </c>
    </row>
    <row r="167" s="2" customFormat="1">
      <c r="A167" s="40"/>
      <c r="B167" s="41"/>
      <c r="C167" s="42"/>
      <c r="D167" s="227" t="s">
        <v>155</v>
      </c>
      <c r="E167" s="42"/>
      <c r="F167" s="228" t="s">
        <v>1121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155</v>
      </c>
      <c r="AU167" s="19" t="s">
        <v>79</v>
      </c>
    </row>
    <row r="168" s="2" customFormat="1" ht="16.5" customHeight="1">
      <c r="A168" s="40"/>
      <c r="B168" s="41"/>
      <c r="C168" s="214" t="s">
        <v>7</v>
      </c>
      <c r="D168" s="214" t="s">
        <v>148</v>
      </c>
      <c r="E168" s="215" t="s">
        <v>1122</v>
      </c>
      <c r="F168" s="216" t="s">
        <v>1123</v>
      </c>
      <c r="G168" s="217" t="s">
        <v>151</v>
      </c>
      <c r="H168" s="218">
        <v>8</v>
      </c>
      <c r="I168" s="219"/>
      <c r="J168" s="220">
        <f>ROUND(I168*H168,2)</f>
        <v>0</v>
      </c>
      <c r="K168" s="216" t="s">
        <v>162</v>
      </c>
      <c r="L168" s="46"/>
      <c r="M168" s="221" t="s">
        <v>19</v>
      </c>
      <c r="N168" s="222" t="s">
        <v>41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0.0080000000000000002</v>
      </c>
      <c r="T168" s="224">
        <f>S168*H168</f>
        <v>0.064000000000000001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257</v>
      </c>
      <c r="AT168" s="225" t="s">
        <v>148</v>
      </c>
      <c r="AU168" s="225" t="s">
        <v>79</v>
      </c>
      <c r="AY168" s="19" t="s">
        <v>143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77</v>
      </c>
      <c r="BK168" s="226">
        <f>ROUND(I168*H168,2)</f>
        <v>0</v>
      </c>
      <c r="BL168" s="19" t="s">
        <v>257</v>
      </c>
      <c r="BM168" s="225" t="s">
        <v>1124</v>
      </c>
    </row>
    <row r="169" s="2" customFormat="1" ht="33" customHeight="1">
      <c r="A169" s="40"/>
      <c r="B169" s="41"/>
      <c r="C169" s="214" t="s">
        <v>295</v>
      </c>
      <c r="D169" s="214" t="s">
        <v>148</v>
      </c>
      <c r="E169" s="215" t="s">
        <v>783</v>
      </c>
      <c r="F169" s="216" t="s">
        <v>784</v>
      </c>
      <c r="G169" s="217" t="s">
        <v>167</v>
      </c>
      <c r="H169" s="218">
        <v>30</v>
      </c>
      <c r="I169" s="219"/>
      <c r="J169" s="220">
        <f>ROUND(I169*H169,2)</f>
        <v>0</v>
      </c>
      <c r="K169" s="216" t="s">
        <v>152</v>
      </c>
      <c r="L169" s="46"/>
      <c r="M169" s="221" t="s">
        <v>19</v>
      </c>
      <c r="N169" s="222" t="s">
        <v>41</v>
      </c>
      <c r="O169" s="86"/>
      <c r="P169" s="223">
        <f>O169*H169</f>
        <v>0</v>
      </c>
      <c r="Q169" s="223">
        <v>0.00097999999999999997</v>
      </c>
      <c r="R169" s="223">
        <f>Q169*H169</f>
        <v>0.029399999999999999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257</v>
      </c>
      <c r="AT169" s="225" t="s">
        <v>148</v>
      </c>
      <c r="AU169" s="225" t="s">
        <v>79</v>
      </c>
      <c r="AY169" s="19" t="s">
        <v>143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77</v>
      </c>
      <c r="BK169" s="226">
        <f>ROUND(I169*H169,2)</f>
        <v>0</v>
      </c>
      <c r="BL169" s="19" t="s">
        <v>257</v>
      </c>
      <c r="BM169" s="225" t="s">
        <v>1125</v>
      </c>
    </row>
    <row r="170" s="2" customFormat="1">
      <c r="A170" s="40"/>
      <c r="B170" s="41"/>
      <c r="C170" s="42"/>
      <c r="D170" s="227" t="s">
        <v>155</v>
      </c>
      <c r="E170" s="42"/>
      <c r="F170" s="228" t="s">
        <v>786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155</v>
      </c>
      <c r="AU170" s="19" t="s">
        <v>79</v>
      </c>
    </row>
    <row r="171" s="2" customFormat="1" ht="33" customHeight="1">
      <c r="A171" s="40"/>
      <c r="B171" s="41"/>
      <c r="C171" s="214" t="s">
        <v>303</v>
      </c>
      <c r="D171" s="214" t="s">
        <v>148</v>
      </c>
      <c r="E171" s="215" t="s">
        <v>787</v>
      </c>
      <c r="F171" s="216" t="s">
        <v>788</v>
      </c>
      <c r="G171" s="217" t="s">
        <v>167</v>
      </c>
      <c r="H171" s="218">
        <v>40</v>
      </c>
      <c r="I171" s="219"/>
      <c r="J171" s="220">
        <f>ROUND(I171*H171,2)</f>
        <v>0</v>
      </c>
      <c r="K171" s="216" t="s">
        <v>152</v>
      </c>
      <c r="L171" s="46"/>
      <c r="M171" s="221" t="s">
        <v>19</v>
      </c>
      <c r="N171" s="222" t="s">
        <v>41</v>
      </c>
      <c r="O171" s="86"/>
      <c r="P171" s="223">
        <f>O171*H171</f>
        <v>0</v>
      </c>
      <c r="Q171" s="223">
        <v>0.0012600000000000001</v>
      </c>
      <c r="R171" s="223">
        <f>Q171*H171</f>
        <v>0.0504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257</v>
      </c>
      <c r="AT171" s="225" t="s">
        <v>148</v>
      </c>
      <c r="AU171" s="225" t="s">
        <v>79</v>
      </c>
      <c r="AY171" s="19" t="s">
        <v>143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77</v>
      </c>
      <c r="BK171" s="226">
        <f>ROUND(I171*H171,2)</f>
        <v>0</v>
      </c>
      <c r="BL171" s="19" t="s">
        <v>257</v>
      </c>
      <c r="BM171" s="225" t="s">
        <v>1126</v>
      </c>
    </row>
    <row r="172" s="2" customFormat="1">
      <c r="A172" s="40"/>
      <c r="B172" s="41"/>
      <c r="C172" s="42"/>
      <c r="D172" s="227" t="s">
        <v>155</v>
      </c>
      <c r="E172" s="42"/>
      <c r="F172" s="228" t="s">
        <v>790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155</v>
      </c>
      <c r="AU172" s="19" t="s">
        <v>79</v>
      </c>
    </row>
    <row r="173" s="2" customFormat="1" ht="33" customHeight="1">
      <c r="A173" s="40"/>
      <c r="B173" s="41"/>
      <c r="C173" s="214" t="s">
        <v>309</v>
      </c>
      <c r="D173" s="214" t="s">
        <v>148</v>
      </c>
      <c r="E173" s="215" t="s">
        <v>1127</v>
      </c>
      <c r="F173" s="216" t="s">
        <v>1128</v>
      </c>
      <c r="G173" s="217" t="s">
        <v>167</v>
      </c>
      <c r="H173" s="218">
        <v>40</v>
      </c>
      <c r="I173" s="219"/>
      <c r="J173" s="220">
        <f>ROUND(I173*H173,2)</f>
        <v>0</v>
      </c>
      <c r="K173" s="216" t="s">
        <v>152</v>
      </c>
      <c r="L173" s="46"/>
      <c r="M173" s="221" t="s">
        <v>19</v>
      </c>
      <c r="N173" s="222" t="s">
        <v>41</v>
      </c>
      <c r="O173" s="86"/>
      <c r="P173" s="223">
        <f>O173*H173</f>
        <v>0</v>
      </c>
      <c r="Q173" s="223">
        <v>0.0015299999999999999</v>
      </c>
      <c r="R173" s="223">
        <f>Q173*H173</f>
        <v>0.061199999999999997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257</v>
      </c>
      <c r="AT173" s="225" t="s">
        <v>148</v>
      </c>
      <c r="AU173" s="225" t="s">
        <v>79</v>
      </c>
      <c r="AY173" s="19" t="s">
        <v>143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77</v>
      </c>
      <c r="BK173" s="226">
        <f>ROUND(I173*H173,2)</f>
        <v>0</v>
      </c>
      <c r="BL173" s="19" t="s">
        <v>257</v>
      </c>
      <c r="BM173" s="225" t="s">
        <v>1129</v>
      </c>
    </row>
    <row r="174" s="2" customFormat="1">
      <c r="A174" s="40"/>
      <c r="B174" s="41"/>
      <c r="C174" s="42"/>
      <c r="D174" s="227" t="s">
        <v>155</v>
      </c>
      <c r="E174" s="42"/>
      <c r="F174" s="228" t="s">
        <v>1130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155</v>
      </c>
      <c r="AU174" s="19" t="s">
        <v>79</v>
      </c>
    </row>
    <row r="175" s="2" customFormat="1" ht="49.05" customHeight="1">
      <c r="A175" s="40"/>
      <c r="B175" s="41"/>
      <c r="C175" s="214" t="s">
        <v>314</v>
      </c>
      <c r="D175" s="214" t="s">
        <v>148</v>
      </c>
      <c r="E175" s="215" t="s">
        <v>791</v>
      </c>
      <c r="F175" s="216" t="s">
        <v>792</v>
      </c>
      <c r="G175" s="217" t="s">
        <v>167</v>
      </c>
      <c r="H175" s="218">
        <v>30</v>
      </c>
      <c r="I175" s="219"/>
      <c r="J175" s="220">
        <f>ROUND(I175*H175,2)</f>
        <v>0</v>
      </c>
      <c r="K175" s="216" t="s">
        <v>152</v>
      </c>
      <c r="L175" s="46"/>
      <c r="M175" s="221" t="s">
        <v>19</v>
      </c>
      <c r="N175" s="222" t="s">
        <v>41</v>
      </c>
      <c r="O175" s="86"/>
      <c r="P175" s="223">
        <f>O175*H175</f>
        <v>0</v>
      </c>
      <c r="Q175" s="223">
        <v>4.0000000000000003E-05</v>
      </c>
      <c r="R175" s="223">
        <f>Q175*H175</f>
        <v>0.0012000000000000001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257</v>
      </c>
      <c r="AT175" s="225" t="s">
        <v>148</v>
      </c>
      <c r="AU175" s="225" t="s">
        <v>79</v>
      </c>
      <c r="AY175" s="19" t="s">
        <v>143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77</v>
      </c>
      <c r="BK175" s="226">
        <f>ROUND(I175*H175,2)</f>
        <v>0</v>
      </c>
      <c r="BL175" s="19" t="s">
        <v>257</v>
      </c>
      <c r="BM175" s="225" t="s">
        <v>1131</v>
      </c>
    </row>
    <row r="176" s="2" customFormat="1">
      <c r="A176" s="40"/>
      <c r="B176" s="41"/>
      <c r="C176" s="42"/>
      <c r="D176" s="227" t="s">
        <v>155</v>
      </c>
      <c r="E176" s="42"/>
      <c r="F176" s="228" t="s">
        <v>794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155</v>
      </c>
      <c r="AU176" s="19" t="s">
        <v>79</v>
      </c>
    </row>
    <row r="177" s="2" customFormat="1" ht="55.5" customHeight="1">
      <c r="A177" s="40"/>
      <c r="B177" s="41"/>
      <c r="C177" s="214" t="s">
        <v>322</v>
      </c>
      <c r="D177" s="214" t="s">
        <v>148</v>
      </c>
      <c r="E177" s="215" t="s">
        <v>795</v>
      </c>
      <c r="F177" s="216" t="s">
        <v>796</v>
      </c>
      <c r="G177" s="217" t="s">
        <v>167</v>
      </c>
      <c r="H177" s="218">
        <v>40</v>
      </c>
      <c r="I177" s="219"/>
      <c r="J177" s="220">
        <f>ROUND(I177*H177,2)</f>
        <v>0</v>
      </c>
      <c r="K177" s="216" t="s">
        <v>152</v>
      </c>
      <c r="L177" s="46"/>
      <c r="M177" s="221" t="s">
        <v>19</v>
      </c>
      <c r="N177" s="222" t="s">
        <v>41</v>
      </c>
      <c r="O177" s="86"/>
      <c r="P177" s="223">
        <f>O177*H177</f>
        <v>0</v>
      </c>
      <c r="Q177" s="223">
        <v>4.0000000000000003E-05</v>
      </c>
      <c r="R177" s="223">
        <f>Q177*H177</f>
        <v>0.0016000000000000001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257</v>
      </c>
      <c r="AT177" s="225" t="s">
        <v>148</v>
      </c>
      <c r="AU177" s="225" t="s">
        <v>79</v>
      </c>
      <c r="AY177" s="19" t="s">
        <v>143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77</v>
      </c>
      <c r="BK177" s="226">
        <f>ROUND(I177*H177,2)</f>
        <v>0</v>
      </c>
      <c r="BL177" s="19" t="s">
        <v>257</v>
      </c>
      <c r="BM177" s="225" t="s">
        <v>1132</v>
      </c>
    </row>
    <row r="178" s="2" customFormat="1">
      <c r="A178" s="40"/>
      <c r="B178" s="41"/>
      <c r="C178" s="42"/>
      <c r="D178" s="227" t="s">
        <v>155</v>
      </c>
      <c r="E178" s="42"/>
      <c r="F178" s="228" t="s">
        <v>798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155</v>
      </c>
      <c r="AU178" s="19" t="s">
        <v>79</v>
      </c>
    </row>
    <row r="179" s="2" customFormat="1" ht="49.05" customHeight="1">
      <c r="A179" s="40"/>
      <c r="B179" s="41"/>
      <c r="C179" s="214" t="s">
        <v>333</v>
      </c>
      <c r="D179" s="214" t="s">
        <v>148</v>
      </c>
      <c r="E179" s="215" t="s">
        <v>1133</v>
      </c>
      <c r="F179" s="216" t="s">
        <v>1134</v>
      </c>
      <c r="G179" s="217" t="s">
        <v>167</v>
      </c>
      <c r="H179" s="218">
        <v>40</v>
      </c>
      <c r="I179" s="219"/>
      <c r="J179" s="220">
        <f>ROUND(I179*H179,2)</f>
        <v>0</v>
      </c>
      <c r="K179" s="216" t="s">
        <v>152</v>
      </c>
      <c r="L179" s="46"/>
      <c r="M179" s="221" t="s">
        <v>19</v>
      </c>
      <c r="N179" s="222" t="s">
        <v>41</v>
      </c>
      <c r="O179" s="86"/>
      <c r="P179" s="223">
        <f>O179*H179</f>
        <v>0</v>
      </c>
      <c r="Q179" s="223">
        <v>4.0000000000000003E-05</v>
      </c>
      <c r="R179" s="223">
        <f>Q179*H179</f>
        <v>0.0016000000000000001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257</v>
      </c>
      <c r="AT179" s="225" t="s">
        <v>148</v>
      </c>
      <c r="AU179" s="225" t="s">
        <v>79</v>
      </c>
      <c r="AY179" s="19" t="s">
        <v>143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77</v>
      </c>
      <c r="BK179" s="226">
        <f>ROUND(I179*H179,2)</f>
        <v>0</v>
      </c>
      <c r="BL179" s="19" t="s">
        <v>257</v>
      </c>
      <c r="BM179" s="225" t="s">
        <v>1135</v>
      </c>
    </row>
    <row r="180" s="2" customFormat="1">
      <c r="A180" s="40"/>
      <c r="B180" s="41"/>
      <c r="C180" s="42"/>
      <c r="D180" s="227" t="s">
        <v>155</v>
      </c>
      <c r="E180" s="42"/>
      <c r="F180" s="228" t="s">
        <v>1136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155</v>
      </c>
      <c r="AU180" s="19" t="s">
        <v>79</v>
      </c>
    </row>
    <row r="181" s="2" customFormat="1" ht="16.5" customHeight="1">
      <c r="A181" s="40"/>
      <c r="B181" s="41"/>
      <c r="C181" s="214" t="s">
        <v>339</v>
      </c>
      <c r="D181" s="214" t="s">
        <v>148</v>
      </c>
      <c r="E181" s="215" t="s">
        <v>1137</v>
      </c>
      <c r="F181" s="216" t="s">
        <v>1138</v>
      </c>
      <c r="G181" s="217" t="s">
        <v>167</v>
      </c>
      <c r="H181" s="218">
        <v>25</v>
      </c>
      <c r="I181" s="219"/>
      <c r="J181" s="220">
        <f>ROUND(I181*H181,2)</f>
        <v>0</v>
      </c>
      <c r="K181" s="216" t="s">
        <v>152</v>
      </c>
      <c r="L181" s="46"/>
      <c r="M181" s="221" t="s">
        <v>19</v>
      </c>
      <c r="N181" s="222" t="s">
        <v>41</v>
      </c>
      <c r="O181" s="86"/>
      <c r="P181" s="223">
        <f>O181*H181</f>
        <v>0</v>
      </c>
      <c r="Q181" s="223">
        <v>0.00019000000000000001</v>
      </c>
      <c r="R181" s="223">
        <f>Q181*H181</f>
        <v>0.0047499999999999999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257</v>
      </c>
      <c r="AT181" s="225" t="s">
        <v>148</v>
      </c>
      <c r="AU181" s="225" t="s">
        <v>79</v>
      </c>
      <c r="AY181" s="19" t="s">
        <v>143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9" t="s">
        <v>77</v>
      </c>
      <c r="BK181" s="226">
        <f>ROUND(I181*H181,2)</f>
        <v>0</v>
      </c>
      <c r="BL181" s="19" t="s">
        <v>257</v>
      </c>
      <c r="BM181" s="225" t="s">
        <v>1139</v>
      </c>
    </row>
    <row r="182" s="2" customFormat="1">
      <c r="A182" s="40"/>
      <c r="B182" s="41"/>
      <c r="C182" s="42"/>
      <c r="D182" s="227" t="s">
        <v>155</v>
      </c>
      <c r="E182" s="42"/>
      <c r="F182" s="228" t="s">
        <v>1140</v>
      </c>
      <c r="G182" s="42"/>
      <c r="H182" s="42"/>
      <c r="I182" s="229"/>
      <c r="J182" s="42"/>
      <c r="K182" s="42"/>
      <c r="L182" s="46"/>
      <c r="M182" s="230"/>
      <c r="N182" s="231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155</v>
      </c>
      <c r="AU182" s="19" t="s">
        <v>79</v>
      </c>
    </row>
    <row r="183" s="2" customFormat="1" ht="16.5" customHeight="1">
      <c r="A183" s="40"/>
      <c r="B183" s="41"/>
      <c r="C183" s="214" t="s">
        <v>344</v>
      </c>
      <c r="D183" s="214" t="s">
        <v>148</v>
      </c>
      <c r="E183" s="215" t="s">
        <v>1141</v>
      </c>
      <c r="F183" s="216" t="s">
        <v>1142</v>
      </c>
      <c r="G183" s="217" t="s">
        <v>167</v>
      </c>
      <c r="H183" s="218">
        <v>40</v>
      </c>
      <c r="I183" s="219"/>
      <c r="J183" s="220">
        <f>ROUND(I183*H183,2)</f>
        <v>0</v>
      </c>
      <c r="K183" s="216" t="s">
        <v>152</v>
      </c>
      <c r="L183" s="46"/>
      <c r="M183" s="221" t="s">
        <v>19</v>
      </c>
      <c r="N183" s="222" t="s">
        <v>41</v>
      </c>
      <c r="O183" s="86"/>
      <c r="P183" s="223">
        <f>O183*H183</f>
        <v>0</v>
      </c>
      <c r="Q183" s="223">
        <v>0.00025000000000000001</v>
      </c>
      <c r="R183" s="223">
        <f>Q183*H183</f>
        <v>0.01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257</v>
      </c>
      <c r="AT183" s="225" t="s">
        <v>148</v>
      </c>
      <c r="AU183" s="225" t="s">
        <v>79</v>
      </c>
      <c r="AY183" s="19" t="s">
        <v>143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77</v>
      </c>
      <c r="BK183" s="226">
        <f>ROUND(I183*H183,2)</f>
        <v>0</v>
      </c>
      <c r="BL183" s="19" t="s">
        <v>257</v>
      </c>
      <c r="BM183" s="225" t="s">
        <v>1143</v>
      </c>
    </row>
    <row r="184" s="2" customFormat="1">
      <c r="A184" s="40"/>
      <c r="B184" s="41"/>
      <c r="C184" s="42"/>
      <c r="D184" s="227" t="s">
        <v>155</v>
      </c>
      <c r="E184" s="42"/>
      <c r="F184" s="228" t="s">
        <v>1144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155</v>
      </c>
      <c r="AU184" s="19" t="s">
        <v>79</v>
      </c>
    </row>
    <row r="185" s="2" customFormat="1" ht="16.5" customHeight="1">
      <c r="A185" s="40"/>
      <c r="B185" s="41"/>
      <c r="C185" s="214" t="s">
        <v>352</v>
      </c>
      <c r="D185" s="214" t="s">
        <v>148</v>
      </c>
      <c r="E185" s="215" t="s">
        <v>1145</v>
      </c>
      <c r="F185" s="216" t="s">
        <v>1146</v>
      </c>
      <c r="G185" s="217" t="s">
        <v>167</v>
      </c>
      <c r="H185" s="218">
        <v>40</v>
      </c>
      <c r="I185" s="219"/>
      <c r="J185" s="220">
        <f>ROUND(I185*H185,2)</f>
        <v>0</v>
      </c>
      <c r="K185" s="216" t="s">
        <v>152</v>
      </c>
      <c r="L185" s="46"/>
      <c r="M185" s="221" t="s">
        <v>19</v>
      </c>
      <c r="N185" s="222" t="s">
        <v>41</v>
      </c>
      <c r="O185" s="86"/>
      <c r="P185" s="223">
        <f>O185*H185</f>
        <v>0</v>
      </c>
      <c r="Q185" s="223">
        <v>0.00025999999999999998</v>
      </c>
      <c r="R185" s="223">
        <f>Q185*H185</f>
        <v>0.0104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257</v>
      </c>
      <c r="AT185" s="225" t="s">
        <v>148</v>
      </c>
      <c r="AU185" s="225" t="s">
        <v>79</v>
      </c>
      <c r="AY185" s="19" t="s">
        <v>143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77</v>
      </c>
      <c r="BK185" s="226">
        <f>ROUND(I185*H185,2)</f>
        <v>0</v>
      </c>
      <c r="BL185" s="19" t="s">
        <v>257</v>
      </c>
      <c r="BM185" s="225" t="s">
        <v>1147</v>
      </c>
    </row>
    <row r="186" s="2" customFormat="1">
      <c r="A186" s="40"/>
      <c r="B186" s="41"/>
      <c r="C186" s="42"/>
      <c r="D186" s="227" t="s">
        <v>155</v>
      </c>
      <c r="E186" s="42"/>
      <c r="F186" s="228" t="s">
        <v>1148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155</v>
      </c>
      <c r="AU186" s="19" t="s">
        <v>79</v>
      </c>
    </row>
    <row r="187" s="2" customFormat="1" ht="33" customHeight="1">
      <c r="A187" s="40"/>
      <c r="B187" s="41"/>
      <c r="C187" s="214" t="s">
        <v>146</v>
      </c>
      <c r="D187" s="214" t="s">
        <v>148</v>
      </c>
      <c r="E187" s="215" t="s">
        <v>799</v>
      </c>
      <c r="F187" s="216" t="s">
        <v>800</v>
      </c>
      <c r="G187" s="217" t="s">
        <v>151</v>
      </c>
      <c r="H187" s="218">
        <v>1</v>
      </c>
      <c r="I187" s="219"/>
      <c r="J187" s="220">
        <f>ROUND(I187*H187,2)</f>
        <v>0</v>
      </c>
      <c r="K187" s="216" t="s">
        <v>152</v>
      </c>
      <c r="L187" s="46"/>
      <c r="M187" s="221" t="s">
        <v>19</v>
      </c>
      <c r="N187" s="222" t="s">
        <v>41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257</v>
      </c>
      <c r="AT187" s="225" t="s">
        <v>148</v>
      </c>
      <c r="AU187" s="225" t="s">
        <v>79</v>
      </c>
      <c r="AY187" s="19" t="s">
        <v>143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77</v>
      </c>
      <c r="BK187" s="226">
        <f>ROUND(I187*H187,2)</f>
        <v>0</v>
      </c>
      <c r="BL187" s="19" t="s">
        <v>257</v>
      </c>
      <c r="BM187" s="225" t="s">
        <v>1149</v>
      </c>
    </row>
    <row r="188" s="2" customFormat="1">
      <c r="A188" s="40"/>
      <c r="B188" s="41"/>
      <c r="C188" s="42"/>
      <c r="D188" s="227" t="s">
        <v>155</v>
      </c>
      <c r="E188" s="42"/>
      <c r="F188" s="228" t="s">
        <v>802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155</v>
      </c>
      <c r="AU188" s="19" t="s">
        <v>79</v>
      </c>
    </row>
    <row r="189" s="2" customFormat="1" ht="37.8" customHeight="1">
      <c r="A189" s="40"/>
      <c r="B189" s="41"/>
      <c r="C189" s="214" t="s">
        <v>367</v>
      </c>
      <c r="D189" s="214" t="s">
        <v>148</v>
      </c>
      <c r="E189" s="215" t="s">
        <v>1150</v>
      </c>
      <c r="F189" s="216" t="s">
        <v>1151</v>
      </c>
      <c r="G189" s="217" t="s">
        <v>151</v>
      </c>
      <c r="H189" s="218">
        <v>1</v>
      </c>
      <c r="I189" s="219"/>
      <c r="J189" s="220">
        <f>ROUND(I189*H189,2)</f>
        <v>0</v>
      </c>
      <c r="K189" s="216" t="s">
        <v>152</v>
      </c>
      <c r="L189" s="46"/>
      <c r="M189" s="221" t="s">
        <v>19</v>
      </c>
      <c r="N189" s="222" t="s">
        <v>41</v>
      </c>
      <c r="O189" s="86"/>
      <c r="P189" s="223">
        <f>O189*H189</f>
        <v>0</v>
      </c>
      <c r="Q189" s="223">
        <v>0.00023000000000000001</v>
      </c>
      <c r="R189" s="223">
        <f>Q189*H189</f>
        <v>0.00023000000000000001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257</v>
      </c>
      <c r="AT189" s="225" t="s">
        <v>148</v>
      </c>
      <c r="AU189" s="225" t="s">
        <v>79</v>
      </c>
      <c r="AY189" s="19" t="s">
        <v>143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77</v>
      </c>
      <c r="BK189" s="226">
        <f>ROUND(I189*H189,2)</f>
        <v>0</v>
      </c>
      <c r="BL189" s="19" t="s">
        <v>257</v>
      </c>
      <c r="BM189" s="225" t="s">
        <v>1152</v>
      </c>
    </row>
    <row r="190" s="2" customFormat="1">
      <c r="A190" s="40"/>
      <c r="B190" s="41"/>
      <c r="C190" s="42"/>
      <c r="D190" s="227" t="s">
        <v>155</v>
      </c>
      <c r="E190" s="42"/>
      <c r="F190" s="228" t="s">
        <v>1153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155</v>
      </c>
      <c r="AU190" s="19" t="s">
        <v>79</v>
      </c>
    </row>
    <row r="191" s="2" customFormat="1" ht="37.8" customHeight="1">
      <c r="A191" s="40"/>
      <c r="B191" s="41"/>
      <c r="C191" s="214" t="s">
        <v>374</v>
      </c>
      <c r="D191" s="214" t="s">
        <v>148</v>
      </c>
      <c r="E191" s="215" t="s">
        <v>1154</v>
      </c>
      <c r="F191" s="216" t="s">
        <v>1155</v>
      </c>
      <c r="G191" s="217" t="s">
        <v>151</v>
      </c>
      <c r="H191" s="218">
        <v>10</v>
      </c>
      <c r="I191" s="219"/>
      <c r="J191" s="220">
        <f>ROUND(I191*H191,2)</f>
        <v>0</v>
      </c>
      <c r="K191" s="216" t="s">
        <v>152</v>
      </c>
      <c r="L191" s="46"/>
      <c r="M191" s="221" t="s">
        <v>19</v>
      </c>
      <c r="N191" s="222" t="s">
        <v>41</v>
      </c>
      <c r="O191" s="86"/>
      <c r="P191" s="223">
        <f>O191*H191</f>
        <v>0</v>
      </c>
      <c r="Q191" s="223">
        <v>6.0000000000000002E-05</v>
      </c>
      <c r="R191" s="223">
        <f>Q191*H191</f>
        <v>0.00060000000000000006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257</v>
      </c>
      <c r="AT191" s="225" t="s">
        <v>148</v>
      </c>
      <c r="AU191" s="225" t="s">
        <v>79</v>
      </c>
      <c r="AY191" s="19" t="s">
        <v>143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77</v>
      </c>
      <c r="BK191" s="226">
        <f>ROUND(I191*H191,2)</f>
        <v>0</v>
      </c>
      <c r="BL191" s="19" t="s">
        <v>257</v>
      </c>
      <c r="BM191" s="225" t="s">
        <v>1156</v>
      </c>
    </row>
    <row r="192" s="2" customFormat="1">
      <c r="A192" s="40"/>
      <c r="B192" s="41"/>
      <c r="C192" s="42"/>
      <c r="D192" s="227" t="s">
        <v>155</v>
      </c>
      <c r="E192" s="42"/>
      <c r="F192" s="228" t="s">
        <v>1157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155</v>
      </c>
      <c r="AU192" s="19" t="s">
        <v>79</v>
      </c>
    </row>
    <row r="193" s="2" customFormat="1" ht="37.8" customHeight="1">
      <c r="A193" s="40"/>
      <c r="B193" s="41"/>
      <c r="C193" s="214" t="s">
        <v>381</v>
      </c>
      <c r="D193" s="214" t="s">
        <v>148</v>
      </c>
      <c r="E193" s="215" t="s">
        <v>1158</v>
      </c>
      <c r="F193" s="216" t="s">
        <v>1159</v>
      </c>
      <c r="G193" s="217" t="s">
        <v>151</v>
      </c>
      <c r="H193" s="218">
        <v>10</v>
      </c>
      <c r="I193" s="219"/>
      <c r="J193" s="220">
        <f>ROUND(I193*H193,2)</f>
        <v>0</v>
      </c>
      <c r="K193" s="216" t="s">
        <v>152</v>
      </c>
      <c r="L193" s="46"/>
      <c r="M193" s="221" t="s">
        <v>19</v>
      </c>
      <c r="N193" s="222" t="s">
        <v>41</v>
      </c>
      <c r="O193" s="86"/>
      <c r="P193" s="223">
        <f>O193*H193</f>
        <v>0</v>
      </c>
      <c r="Q193" s="223">
        <v>0.00010000000000000001</v>
      </c>
      <c r="R193" s="223">
        <f>Q193*H193</f>
        <v>0.001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257</v>
      </c>
      <c r="AT193" s="225" t="s">
        <v>148</v>
      </c>
      <c r="AU193" s="225" t="s">
        <v>79</v>
      </c>
      <c r="AY193" s="19" t="s">
        <v>143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77</v>
      </c>
      <c r="BK193" s="226">
        <f>ROUND(I193*H193,2)</f>
        <v>0</v>
      </c>
      <c r="BL193" s="19" t="s">
        <v>257</v>
      </c>
      <c r="BM193" s="225" t="s">
        <v>1160</v>
      </c>
    </row>
    <row r="194" s="2" customFormat="1">
      <c r="A194" s="40"/>
      <c r="B194" s="41"/>
      <c r="C194" s="42"/>
      <c r="D194" s="227" t="s">
        <v>155</v>
      </c>
      <c r="E194" s="42"/>
      <c r="F194" s="228" t="s">
        <v>1161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155</v>
      </c>
      <c r="AU194" s="19" t="s">
        <v>79</v>
      </c>
    </row>
    <row r="195" s="2" customFormat="1" ht="37.8" customHeight="1">
      <c r="A195" s="40"/>
      <c r="B195" s="41"/>
      <c r="C195" s="214" t="s">
        <v>387</v>
      </c>
      <c r="D195" s="214" t="s">
        <v>148</v>
      </c>
      <c r="E195" s="215" t="s">
        <v>1162</v>
      </c>
      <c r="F195" s="216" t="s">
        <v>1163</v>
      </c>
      <c r="G195" s="217" t="s">
        <v>151</v>
      </c>
      <c r="H195" s="218">
        <v>14</v>
      </c>
      <c r="I195" s="219"/>
      <c r="J195" s="220">
        <f>ROUND(I195*H195,2)</f>
        <v>0</v>
      </c>
      <c r="K195" s="216" t="s">
        <v>152</v>
      </c>
      <c r="L195" s="46"/>
      <c r="M195" s="221" t="s">
        <v>19</v>
      </c>
      <c r="N195" s="222" t="s">
        <v>41</v>
      </c>
      <c r="O195" s="86"/>
      <c r="P195" s="223">
        <f>O195*H195</f>
        <v>0</v>
      </c>
      <c r="Q195" s="223">
        <v>0.00018000000000000001</v>
      </c>
      <c r="R195" s="223">
        <f>Q195*H195</f>
        <v>0.0025200000000000001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257</v>
      </c>
      <c r="AT195" s="225" t="s">
        <v>148</v>
      </c>
      <c r="AU195" s="225" t="s">
        <v>79</v>
      </c>
      <c r="AY195" s="19" t="s">
        <v>143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77</v>
      </c>
      <c r="BK195" s="226">
        <f>ROUND(I195*H195,2)</f>
        <v>0</v>
      </c>
      <c r="BL195" s="19" t="s">
        <v>257</v>
      </c>
      <c r="BM195" s="225" t="s">
        <v>1164</v>
      </c>
    </row>
    <row r="196" s="2" customFormat="1">
      <c r="A196" s="40"/>
      <c r="B196" s="41"/>
      <c r="C196" s="42"/>
      <c r="D196" s="227" t="s">
        <v>155</v>
      </c>
      <c r="E196" s="42"/>
      <c r="F196" s="228" t="s">
        <v>1165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155</v>
      </c>
      <c r="AU196" s="19" t="s">
        <v>79</v>
      </c>
    </row>
    <row r="197" s="2" customFormat="1" ht="44.25" customHeight="1">
      <c r="A197" s="40"/>
      <c r="B197" s="41"/>
      <c r="C197" s="214" t="s">
        <v>392</v>
      </c>
      <c r="D197" s="214" t="s">
        <v>148</v>
      </c>
      <c r="E197" s="215" t="s">
        <v>1166</v>
      </c>
      <c r="F197" s="216" t="s">
        <v>1167</v>
      </c>
      <c r="G197" s="217" t="s">
        <v>151</v>
      </c>
      <c r="H197" s="218">
        <v>1</v>
      </c>
      <c r="I197" s="219"/>
      <c r="J197" s="220">
        <f>ROUND(I197*H197,2)</f>
        <v>0</v>
      </c>
      <c r="K197" s="216" t="s">
        <v>152</v>
      </c>
      <c r="L197" s="46"/>
      <c r="M197" s="221" t="s">
        <v>19</v>
      </c>
      <c r="N197" s="222" t="s">
        <v>41</v>
      </c>
      <c r="O197" s="86"/>
      <c r="P197" s="223">
        <f>O197*H197</f>
        <v>0</v>
      </c>
      <c r="Q197" s="223">
        <v>0.00029999999999999997</v>
      </c>
      <c r="R197" s="223">
        <f>Q197*H197</f>
        <v>0.00029999999999999997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257</v>
      </c>
      <c r="AT197" s="225" t="s">
        <v>148</v>
      </c>
      <c r="AU197" s="225" t="s">
        <v>79</v>
      </c>
      <c r="AY197" s="19" t="s">
        <v>143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77</v>
      </c>
      <c r="BK197" s="226">
        <f>ROUND(I197*H197,2)</f>
        <v>0</v>
      </c>
      <c r="BL197" s="19" t="s">
        <v>257</v>
      </c>
      <c r="BM197" s="225" t="s">
        <v>1168</v>
      </c>
    </row>
    <row r="198" s="2" customFormat="1">
      <c r="A198" s="40"/>
      <c r="B198" s="41"/>
      <c r="C198" s="42"/>
      <c r="D198" s="227" t="s">
        <v>155</v>
      </c>
      <c r="E198" s="42"/>
      <c r="F198" s="228" t="s">
        <v>1169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155</v>
      </c>
      <c r="AU198" s="19" t="s">
        <v>79</v>
      </c>
    </row>
    <row r="199" s="2" customFormat="1" ht="24.15" customHeight="1">
      <c r="A199" s="40"/>
      <c r="B199" s="41"/>
      <c r="C199" s="214" t="s">
        <v>397</v>
      </c>
      <c r="D199" s="214" t="s">
        <v>148</v>
      </c>
      <c r="E199" s="215" t="s">
        <v>1170</v>
      </c>
      <c r="F199" s="216" t="s">
        <v>1171</v>
      </c>
      <c r="G199" s="217" t="s">
        <v>151</v>
      </c>
      <c r="H199" s="218">
        <v>7</v>
      </c>
      <c r="I199" s="219"/>
      <c r="J199" s="220">
        <f>ROUND(I199*H199,2)</f>
        <v>0</v>
      </c>
      <c r="K199" s="216" t="s">
        <v>152</v>
      </c>
      <c r="L199" s="46"/>
      <c r="M199" s="221" t="s">
        <v>19</v>
      </c>
      <c r="N199" s="222" t="s">
        <v>41</v>
      </c>
      <c r="O199" s="86"/>
      <c r="P199" s="223">
        <f>O199*H199</f>
        <v>0</v>
      </c>
      <c r="Q199" s="223">
        <v>0.00010000000000000001</v>
      </c>
      <c r="R199" s="223">
        <f>Q199*H199</f>
        <v>0.00069999999999999999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257</v>
      </c>
      <c r="AT199" s="225" t="s">
        <v>148</v>
      </c>
      <c r="AU199" s="225" t="s">
        <v>79</v>
      </c>
      <c r="AY199" s="19" t="s">
        <v>143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77</v>
      </c>
      <c r="BK199" s="226">
        <f>ROUND(I199*H199,2)</f>
        <v>0</v>
      </c>
      <c r="BL199" s="19" t="s">
        <v>257</v>
      </c>
      <c r="BM199" s="225" t="s">
        <v>1172</v>
      </c>
    </row>
    <row r="200" s="2" customFormat="1">
      <c r="A200" s="40"/>
      <c r="B200" s="41"/>
      <c r="C200" s="42"/>
      <c r="D200" s="227" t="s">
        <v>155</v>
      </c>
      <c r="E200" s="42"/>
      <c r="F200" s="228" t="s">
        <v>1173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155</v>
      </c>
      <c r="AU200" s="19" t="s">
        <v>79</v>
      </c>
    </row>
    <row r="201" s="2" customFormat="1" ht="24.15" customHeight="1">
      <c r="A201" s="40"/>
      <c r="B201" s="41"/>
      <c r="C201" s="214" t="s">
        <v>402</v>
      </c>
      <c r="D201" s="214" t="s">
        <v>148</v>
      </c>
      <c r="E201" s="215" t="s">
        <v>1174</v>
      </c>
      <c r="F201" s="216" t="s">
        <v>1175</v>
      </c>
      <c r="G201" s="217" t="s">
        <v>151</v>
      </c>
      <c r="H201" s="218">
        <v>5</v>
      </c>
      <c r="I201" s="219"/>
      <c r="J201" s="220">
        <f>ROUND(I201*H201,2)</f>
        <v>0</v>
      </c>
      <c r="K201" s="216" t="s">
        <v>152</v>
      </c>
      <c r="L201" s="46"/>
      <c r="M201" s="221" t="s">
        <v>19</v>
      </c>
      <c r="N201" s="222" t="s">
        <v>41</v>
      </c>
      <c r="O201" s="86"/>
      <c r="P201" s="223">
        <f>O201*H201</f>
        <v>0</v>
      </c>
      <c r="Q201" s="223">
        <v>0.00013999999999999999</v>
      </c>
      <c r="R201" s="223">
        <f>Q201*H201</f>
        <v>0.00069999999999999988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257</v>
      </c>
      <c r="AT201" s="225" t="s">
        <v>148</v>
      </c>
      <c r="AU201" s="225" t="s">
        <v>79</v>
      </c>
      <c r="AY201" s="19" t="s">
        <v>143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77</v>
      </c>
      <c r="BK201" s="226">
        <f>ROUND(I201*H201,2)</f>
        <v>0</v>
      </c>
      <c r="BL201" s="19" t="s">
        <v>257</v>
      </c>
      <c r="BM201" s="225" t="s">
        <v>1176</v>
      </c>
    </row>
    <row r="202" s="2" customFormat="1">
      <c r="A202" s="40"/>
      <c r="B202" s="41"/>
      <c r="C202" s="42"/>
      <c r="D202" s="227" t="s">
        <v>155</v>
      </c>
      <c r="E202" s="42"/>
      <c r="F202" s="228" t="s">
        <v>1177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155</v>
      </c>
      <c r="AU202" s="19" t="s">
        <v>79</v>
      </c>
    </row>
    <row r="203" s="2" customFormat="1" ht="24.15" customHeight="1">
      <c r="A203" s="40"/>
      <c r="B203" s="41"/>
      <c r="C203" s="214" t="s">
        <v>409</v>
      </c>
      <c r="D203" s="214" t="s">
        <v>148</v>
      </c>
      <c r="E203" s="215" t="s">
        <v>1178</v>
      </c>
      <c r="F203" s="216" t="s">
        <v>1179</v>
      </c>
      <c r="G203" s="217" t="s">
        <v>151</v>
      </c>
      <c r="H203" s="218">
        <v>7</v>
      </c>
      <c r="I203" s="219"/>
      <c r="J203" s="220">
        <f>ROUND(I203*H203,2)</f>
        <v>0</v>
      </c>
      <c r="K203" s="216" t="s">
        <v>152</v>
      </c>
      <c r="L203" s="46"/>
      <c r="M203" s="221" t="s">
        <v>19</v>
      </c>
      <c r="N203" s="222" t="s">
        <v>41</v>
      </c>
      <c r="O203" s="86"/>
      <c r="P203" s="223">
        <f>O203*H203</f>
        <v>0</v>
      </c>
      <c r="Q203" s="223">
        <v>0.00020000000000000001</v>
      </c>
      <c r="R203" s="223">
        <f>Q203*H203</f>
        <v>0.0014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257</v>
      </c>
      <c r="AT203" s="225" t="s">
        <v>148</v>
      </c>
      <c r="AU203" s="225" t="s">
        <v>79</v>
      </c>
      <c r="AY203" s="19" t="s">
        <v>143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77</v>
      </c>
      <c r="BK203" s="226">
        <f>ROUND(I203*H203,2)</f>
        <v>0</v>
      </c>
      <c r="BL203" s="19" t="s">
        <v>257</v>
      </c>
      <c r="BM203" s="225" t="s">
        <v>1180</v>
      </c>
    </row>
    <row r="204" s="2" customFormat="1">
      <c r="A204" s="40"/>
      <c r="B204" s="41"/>
      <c r="C204" s="42"/>
      <c r="D204" s="227" t="s">
        <v>155</v>
      </c>
      <c r="E204" s="42"/>
      <c r="F204" s="228" t="s">
        <v>1181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155</v>
      </c>
      <c r="AU204" s="19" t="s">
        <v>79</v>
      </c>
    </row>
    <row r="205" s="2" customFormat="1" ht="24.15" customHeight="1">
      <c r="A205" s="40"/>
      <c r="B205" s="41"/>
      <c r="C205" s="214" t="s">
        <v>415</v>
      </c>
      <c r="D205" s="214" t="s">
        <v>148</v>
      </c>
      <c r="E205" s="215" t="s">
        <v>1182</v>
      </c>
      <c r="F205" s="216" t="s">
        <v>1183</v>
      </c>
      <c r="G205" s="217" t="s">
        <v>151</v>
      </c>
      <c r="H205" s="218">
        <v>1</v>
      </c>
      <c r="I205" s="219"/>
      <c r="J205" s="220">
        <f>ROUND(I205*H205,2)</f>
        <v>0</v>
      </c>
      <c r="K205" s="216" t="s">
        <v>152</v>
      </c>
      <c r="L205" s="46"/>
      <c r="M205" s="221" t="s">
        <v>19</v>
      </c>
      <c r="N205" s="222" t="s">
        <v>41</v>
      </c>
      <c r="O205" s="86"/>
      <c r="P205" s="223">
        <f>O205*H205</f>
        <v>0</v>
      </c>
      <c r="Q205" s="223">
        <v>0.00032000000000000003</v>
      </c>
      <c r="R205" s="223">
        <f>Q205*H205</f>
        <v>0.00032000000000000003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257</v>
      </c>
      <c r="AT205" s="225" t="s">
        <v>148</v>
      </c>
      <c r="AU205" s="225" t="s">
        <v>79</v>
      </c>
      <c r="AY205" s="19" t="s">
        <v>143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77</v>
      </c>
      <c r="BK205" s="226">
        <f>ROUND(I205*H205,2)</f>
        <v>0</v>
      </c>
      <c r="BL205" s="19" t="s">
        <v>257</v>
      </c>
      <c r="BM205" s="225" t="s">
        <v>1184</v>
      </c>
    </row>
    <row r="206" s="2" customFormat="1">
      <c r="A206" s="40"/>
      <c r="B206" s="41"/>
      <c r="C206" s="42"/>
      <c r="D206" s="227" t="s">
        <v>155</v>
      </c>
      <c r="E206" s="42"/>
      <c r="F206" s="228" t="s">
        <v>1185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155</v>
      </c>
      <c r="AU206" s="19" t="s">
        <v>79</v>
      </c>
    </row>
    <row r="207" s="2" customFormat="1" ht="24.15" customHeight="1">
      <c r="A207" s="40"/>
      <c r="B207" s="41"/>
      <c r="C207" s="214" t="s">
        <v>422</v>
      </c>
      <c r="D207" s="214" t="s">
        <v>148</v>
      </c>
      <c r="E207" s="215" t="s">
        <v>1186</v>
      </c>
      <c r="F207" s="216" t="s">
        <v>1187</v>
      </c>
      <c r="G207" s="217" t="s">
        <v>151</v>
      </c>
      <c r="H207" s="218">
        <v>14</v>
      </c>
      <c r="I207" s="219"/>
      <c r="J207" s="220">
        <f>ROUND(I207*H207,2)</f>
        <v>0</v>
      </c>
      <c r="K207" s="216" t="s">
        <v>162</v>
      </c>
      <c r="L207" s="46"/>
      <c r="M207" s="221" t="s">
        <v>19</v>
      </c>
      <c r="N207" s="222" t="s">
        <v>41</v>
      </c>
      <c r="O207" s="86"/>
      <c r="P207" s="223">
        <f>O207*H207</f>
        <v>0</v>
      </c>
      <c r="Q207" s="223">
        <v>2.0000000000000002E-05</v>
      </c>
      <c r="R207" s="223">
        <f>Q207*H207</f>
        <v>0.00028000000000000003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257</v>
      </c>
      <c r="AT207" s="225" t="s">
        <v>148</v>
      </c>
      <c r="AU207" s="225" t="s">
        <v>79</v>
      </c>
      <c r="AY207" s="19" t="s">
        <v>143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9" t="s">
        <v>77</v>
      </c>
      <c r="BK207" s="226">
        <f>ROUND(I207*H207,2)</f>
        <v>0</v>
      </c>
      <c r="BL207" s="19" t="s">
        <v>257</v>
      </c>
      <c r="BM207" s="225" t="s">
        <v>1188</v>
      </c>
    </row>
    <row r="208" s="2" customFormat="1" ht="16.5" customHeight="1">
      <c r="A208" s="40"/>
      <c r="B208" s="41"/>
      <c r="C208" s="254" t="s">
        <v>427</v>
      </c>
      <c r="D208" s="254" t="s">
        <v>159</v>
      </c>
      <c r="E208" s="255" t="s">
        <v>1189</v>
      </c>
      <c r="F208" s="256" t="s">
        <v>1190</v>
      </c>
      <c r="G208" s="257" t="s">
        <v>151</v>
      </c>
      <c r="H208" s="258">
        <v>3</v>
      </c>
      <c r="I208" s="259"/>
      <c r="J208" s="260">
        <f>ROUND(I208*H208,2)</f>
        <v>0</v>
      </c>
      <c r="K208" s="256" t="s">
        <v>152</v>
      </c>
      <c r="L208" s="261"/>
      <c r="M208" s="262" t="s">
        <v>19</v>
      </c>
      <c r="N208" s="263" t="s">
        <v>41</v>
      </c>
      <c r="O208" s="86"/>
      <c r="P208" s="223">
        <f>O208*H208</f>
        <v>0</v>
      </c>
      <c r="Q208" s="223">
        <v>2.0000000000000002E-05</v>
      </c>
      <c r="R208" s="223">
        <f>Q208*H208</f>
        <v>6.0000000000000008E-05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367</v>
      </c>
      <c r="AT208" s="225" t="s">
        <v>159</v>
      </c>
      <c r="AU208" s="225" t="s">
        <v>79</v>
      </c>
      <c r="AY208" s="19" t="s">
        <v>143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77</v>
      </c>
      <c r="BK208" s="226">
        <f>ROUND(I208*H208,2)</f>
        <v>0</v>
      </c>
      <c r="BL208" s="19" t="s">
        <v>257</v>
      </c>
      <c r="BM208" s="225" t="s">
        <v>1191</v>
      </c>
    </row>
    <row r="209" s="2" customFormat="1" ht="16.5" customHeight="1">
      <c r="A209" s="40"/>
      <c r="B209" s="41"/>
      <c r="C209" s="254" t="s">
        <v>431</v>
      </c>
      <c r="D209" s="254" t="s">
        <v>159</v>
      </c>
      <c r="E209" s="255" t="s">
        <v>1192</v>
      </c>
      <c r="F209" s="256" t="s">
        <v>1193</v>
      </c>
      <c r="G209" s="257" t="s">
        <v>151</v>
      </c>
      <c r="H209" s="258">
        <v>4</v>
      </c>
      <c r="I209" s="259"/>
      <c r="J209" s="260">
        <f>ROUND(I209*H209,2)</f>
        <v>0</v>
      </c>
      <c r="K209" s="256" t="s">
        <v>152</v>
      </c>
      <c r="L209" s="261"/>
      <c r="M209" s="262" t="s">
        <v>19</v>
      </c>
      <c r="N209" s="263" t="s">
        <v>41</v>
      </c>
      <c r="O209" s="86"/>
      <c r="P209" s="223">
        <f>O209*H209</f>
        <v>0</v>
      </c>
      <c r="Q209" s="223">
        <v>4.0000000000000003E-05</v>
      </c>
      <c r="R209" s="223">
        <f>Q209*H209</f>
        <v>0.00016000000000000001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367</v>
      </c>
      <c r="AT209" s="225" t="s">
        <v>159</v>
      </c>
      <c r="AU209" s="225" t="s">
        <v>79</v>
      </c>
      <c r="AY209" s="19" t="s">
        <v>143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77</v>
      </c>
      <c r="BK209" s="226">
        <f>ROUND(I209*H209,2)</f>
        <v>0</v>
      </c>
      <c r="BL209" s="19" t="s">
        <v>257</v>
      </c>
      <c r="BM209" s="225" t="s">
        <v>1194</v>
      </c>
    </row>
    <row r="210" s="2" customFormat="1" ht="16.5" customHeight="1">
      <c r="A210" s="40"/>
      <c r="B210" s="41"/>
      <c r="C210" s="254" t="s">
        <v>435</v>
      </c>
      <c r="D210" s="254" t="s">
        <v>159</v>
      </c>
      <c r="E210" s="255" t="s">
        <v>1195</v>
      </c>
      <c r="F210" s="256" t="s">
        <v>1196</v>
      </c>
      <c r="G210" s="257" t="s">
        <v>151</v>
      </c>
      <c r="H210" s="258">
        <v>3</v>
      </c>
      <c r="I210" s="259"/>
      <c r="J210" s="260">
        <f>ROUND(I210*H210,2)</f>
        <v>0</v>
      </c>
      <c r="K210" s="256" t="s">
        <v>152</v>
      </c>
      <c r="L210" s="261"/>
      <c r="M210" s="262" t="s">
        <v>19</v>
      </c>
      <c r="N210" s="263" t="s">
        <v>41</v>
      </c>
      <c r="O210" s="86"/>
      <c r="P210" s="223">
        <f>O210*H210</f>
        <v>0</v>
      </c>
      <c r="Q210" s="223">
        <v>5.0000000000000002E-05</v>
      </c>
      <c r="R210" s="223">
        <f>Q210*H210</f>
        <v>0.00015000000000000001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367</v>
      </c>
      <c r="AT210" s="225" t="s">
        <v>159</v>
      </c>
      <c r="AU210" s="225" t="s">
        <v>79</v>
      </c>
      <c r="AY210" s="19" t="s">
        <v>143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77</v>
      </c>
      <c r="BK210" s="226">
        <f>ROUND(I210*H210,2)</f>
        <v>0</v>
      </c>
      <c r="BL210" s="19" t="s">
        <v>257</v>
      </c>
      <c r="BM210" s="225" t="s">
        <v>1197</v>
      </c>
    </row>
    <row r="211" s="2" customFormat="1" ht="16.5" customHeight="1">
      <c r="A211" s="40"/>
      <c r="B211" s="41"/>
      <c r="C211" s="254" t="s">
        <v>440</v>
      </c>
      <c r="D211" s="254" t="s">
        <v>159</v>
      </c>
      <c r="E211" s="255" t="s">
        <v>1198</v>
      </c>
      <c r="F211" s="256" t="s">
        <v>1199</v>
      </c>
      <c r="G211" s="257" t="s">
        <v>151</v>
      </c>
      <c r="H211" s="258">
        <v>2</v>
      </c>
      <c r="I211" s="259"/>
      <c r="J211" s="260">
        <f>ROUND(I211*H211,2)</f>
        <v>0</v>
      </c>
      <c r="K211" s="256" t="s">
        <v>152</v>
      </c>
      <c r="L211" s="261"/>
      <c r="M211" s="262" t="s">
        <v>19</v>
      </c>
      <c r="N211" s="263" t="s">
        <v>41</v>
      </c>
      <c r="O211" s="86"/>
      <c r="P211" s="223">
        <f>O211*H211</f>
        <v>0</v>
      </c>
      <c r="Q211" s="223">
        <v>0.00012999999999999999</v>
      </c>
      <c r="R211" s="223">
        <f>Q211*H211</f>
        <v>0.00025999999999999998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367</v>
      </c>
      <c r="AT211" s="225" t="s">
        <v>159</v>
      </c>
      <c r="AU211" s="225" t="s">
        <v>79</v>
      </c>
      <c r="AY211" s="19" t="s">
        <v>143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77</v>
      </c>
      <c r="BK211" s="226">
        <f>ROUND(I211*H211,2)</f>
        <v>0</v>
      </c>
      <c r="BL211" s="19" t="s">
        <v>257</v>
      </c>
      <c r="BM211" s="225" t="s">
        <v>1200</v>
      </c>
    </row>
    <row r="212" s="2" customFormat="1" ht="16.5" customHeight="1">
      <c r="A212" s="40"/>
      <c r="B212" s="41"/>
      <c r="C212" s="254" t="s">
        <v>444</v>
      </c>
      <c r="D212" s="254" t="s">
        <v>159</v>
      </c>
      <c r="E212" s="255" t="s">
        <v>1201</v>
      </c>
      <c r="F212" s="256" t="s">
        <v>1202</v>
      </c>
      <c r="G212" s="257" t="s">
        <v>151</v>
      </c>
      <c r="H212" s="258">
        <v>2</v>
      </c>
      <c r="I212" s="259"/>
      <c r="J212" s="260">
        <f>ROUND(I212*H212,2)</f>
        <v>0</v>
      </c>
      <c r="K212" s="256" t="s">
        <v>152</v>
      </c>
      <c r="L212" s="261"/>
      <c r="M212" s="262" t="s">
        <v>19</v>
      </c>
      <c r="N212" s="263" t="s">
        <v>41</v>
      </c>
      <c r="O212" s="86"/>
      <c r="P212" s="223">
        <f>O212*H212</f>
        <v>0</v>
      </c>
      <c r="Q212" s="223">
        <v>0.00014999999999999999</v>
      </c>
      <c r="R212" s="223">
        <f>Q212*H212</f>
        <v>0.00029999999999999997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367</v>
      </c>
      <c r="AT212" s="225" t="s">
        <v>159</v>
      </c>
      <c r="AU212" s="225" t="s">
        <v>79</v>
      </c>
      <c r="AY212" s="19" t="s">
        <v>143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77</v>
      </c>
      <c r="BK212" s="226">
        <f>ROUND(I212*H212,2)</f>
        <v>0</v>
      </c>
      <c r="BL212" s="19" t="s">
        <v>257</v>
      </c>
      <c r="BM212" s="225" t="s">
        <v>1203</v>
      </c>
    </row>
    <row r="213" s="2" customFormat="1" ht="16.5" customHeight="1">
      <c r="A213" s="40"/>
      <c r="B213" s="41"/>
      <c r="C213" s="214" t="s">
        <v>449</v>
      </c>
      <c r="D213" s="214" t="s">
        <v>148</v>
      </c>
      <c r="E213" s="215" t="s">
        <v>1204</v>
      </c>
      <c r="F213" s="216" t="s">
        <v>1205</v>
      </c>
      <c r="G213" s="217" t="s">
        <v>151</v>
      </c>
      <c r="H213" s="218">
        <v>5</v>
      </c>
      <c r="I213" s="219"/>
      <c r="J213" s="220">
        <f>ROUND(I213*H213,2)</f>
        <v>0</v>
      </c>
      <c r="K213" s="216" t="s">
        <v>152</v>
      </c>
      <c r="L213" s="46"/>
      <c r="M213" s="221" t="s">
        <v>19</v>
      </c>
      <c r="N213" s="222" t="s">
        <v>41</v>
      </c>
      <c r="O213" s="86"/>
      <c r="P213" s="223">
        <f>O213*H213</f>
        <v>0</v>
      </c>
      <c r="Q213" s="223">
        <v>0.00056999999999999998</v>
      </c>
      <c r="R213" s="223">
        <f>Q213*H213</f>
        <v>0.0028500000000000001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257</v>
      </c>
      <c r="AT213" s="225" t="s">
        <v>148</v>
      </c>
      <c r="AU213" s="225" t="s">
        <v>79</v>
      </c>
      <c r="AY213" s="19" t="s">
        <v>143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77</v>
      </c>
      <c r="BK213" s="226">
        <f>ROUND(I213*H213,2)</f>
        <v>0</v>
      </c>
      <c r="BL213" s="19" t="s">
        <v>257</v>
      </c>
      <c r="BM213" s="225" t="s">
        <v>1206</v>
      </c>
    </row>
    <row r="214" s="2" customFormat="1">
      <c r="A214" s="40"/>
      <c r="B214" s="41"/>
      <c r="C214" s="42"/>
      <c r="D214" s="227" t="s">
        <v>155</v>
      </c>
      <c r="E214" s="42"/>
      <c r="F214" s="228" t="s">
        <v>1207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155</v>
      </c>
      <c r="AU214" s="19" t="s">
        <v>79</v>
      </c>
    </row>
    <row r="215" s="2" customFormat="1" ht="16.5" customHeight="1">
      <c r="A215" s="40"/>
      <c r="B215" s="41"/>
      <c r="C215" s="214" t="s">
        <v>453</v>
      </c>
      <c r="D215" s="214" t="s">
        <v>148</v>
      </c>
      <c r="E215" s="215" t="s">
        <v>1208</v>
      </c>
      <c r="F215" s="216" t="s">
        <v>1209</v>
      </c>
      <c r="G215" s="217" t="s">
        <v>151</v>
      </c>
      <c r="H215" s="218">
        <v>12</v>
      </c>
      <c r="I215" s="219"/>
      <c r="J215" s="220">
        <f>ROUND(I215*H215,2)</f>
        <v>0</v>
      </c>
      <c r="K215" s="216" t="s">
        <v>152</v>
      </c>
      <c r="L215" s="46"/>
      <c r="M215" s="221" t="s">
        <v>19</v>
      </c>
      <c r="N215" s="222" t="s">
        <v>41</v>
      </c>
      <c r="O215" s="86"/>
      <c r="P215" s="223">
        <f>O215*H215</f>
        <v>0</v>
      </c>
      <c r="Q215" s="223">
        <v>0.00072000000000000005</v>
      </c>
      <c r="R215" s="223">
        <f>Q215*H215</f>
        <v>0.0086400000000000001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257</v>
      </c>
      <c r="AT215" s="225" t="s">
        <v>148</v>
      </c>
      <c r="AU215" s="225" t="s">
        <v>79</v>
      </c>
      <c r="AY215" s="19" t="s">
        <v>143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77</v>
      </c>
      <c r="BK215" s="226">
        <f>ROUND(I215*H215,2)</f>
        <v>0</v>
      </c>
      <c r="BL215" s="19" t="s">
        <v>257</v>
      </c>
      <c r="BM215" s="225" t="s">
        <v>1210</v>
      </c>
    </row>
    <row r="216" s="2" customFormat="1">
      <c r="A216" s="40"/>
      <c r="B216" s="41"/>
      <c r="C216" s="42"/>
      <c r="D216" s="227" t="s">
        <v>155</v>
      </c>
      <c r="E216" s="42"/>
      <c r="F216" s="228" t="s">
        <v>1211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155</v>
      </c>
      <c r="AU216" s="19" t="s">
        <v>79</v>
      </c>
    </row>
    <row r="217" s="2" customFormat="1" ht="16.5" customHeight="1">
      <c r="A217" s="40"/>
      <c r="B217" s="41"/>
      <c r="C217" s="214" t="s">
        <v>458</v>
      </c>
      <c r="D217" s="214" t="s">
        <v>148</v>
      </c>
      <c r="E217" s="215" t="s">
        <v>1212</v>
      </c>
      <c r="F217" s="216" t="s">
        <v>1213</v>
      </c>
      <c r="G217" s="217" t="s">
        <v>151</v>
      </c>
      <c r="H217" s="218">
        <v>1</v>
      </c>
      <c r="I217" s="219"/>
      <c r="J217" s="220">
        <f>ROUND(I217*H217,2)</f>
        <v>0</v>
      </c>
      <c r="K217" s="216" t="s">
        <v>152</v>
      </c>
      <c r="L217" s="46"/>
      <c r="M217" s="221" t="s">
        <v>19</v>
      </c>
      <c r="N217" s="222" t="s">
        <v>41</v>
      </c>
      <c r="O217" s="86"/>
      <c r="P217" s="223">
        <f>O217*H217</f>
        <v>0</v>
      </c>
      <c r="Q217" s="223">
        <v>0.00132</v>
      </c>
      <c r="R217" s="223">
        <f>Q217*H217</f>
        <v>0.00132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257</v>
      </c>
      <c r="AT217" s="225" t="s">
        <v>148</v>
      </c>
      <c r="AU217" s="225" t="s">
        <v>79</v>
      </c>
      <c r="AY217" s="19" t="s">
        <v>143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77</v>
      </c>
      <c r="BK217" s="226">
        <f>ROUND(I217*H217,2)</f>
        <v>0</v>
      </c>
      <c r="BL217" s="19" t="s">
        <v>257</v>
      </c>
      <c r="BM217" s="225" t="s">
        <v>1214</v>
      </c>
    </row>
    <row r="218" s="2" customFormat="1">
      <c r="A218" s="40"/>
      <c r="B218" s="41"/>
      <c r="C218" s="42"/>
      <c r="D218" s="227" t="s">
        <v>155</v>
      </c>
      <c r="E218" s="42"/>
      <c r="F218" s="228" t="s">
        <v>1215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155</v>
      </c>
      <c r="AU218" s="19" t="s">
        <v>79</v>
      </c>
    </row>
    <row r="219" s="2" customFormat="1" ht="24.15" customHeight="1">
      <c r="A219" s="40"/>
      <c r="B219" s="41"/>
      <c r="C219" s="214" t="s">
        <v>462</v>
      </c>
      <c r="D219" s="214" t="s">
        <v>148</v>
      </c>
      <c r="E219" s="215" t="s">
        <v>1216</v>
      </c>
      <c r="F219" s="216" t="s">
        <v>1217</v>
      </c>
      <c r="G219" s="217" t="s">
        <v>151</v>
      </c>
      <c r="H219" s="218">
        <v>1</v>
      </c>
      <c r="I219" s="219"/>
      <c r="J219" s="220">
        <f>ROUND(I219*H219,2)</f>
        <v>0</v>
      </c>
      <c r="K219" s="216" t="s">
        <v>162</v>
      </c>
      <c r="L219" s="46"/>
      <c r="M219" s="221" t="s">
        <v>19</v>
      </c>
      <c r="N219" s="222" t="s">
        <v>41</v>
      </c>
      <c r="O219" s="86"/>
      <c r="P219" s="223">
        <f>O219*H219</f>
        <v>0</v>
      </c>
      <c r="Q219" s="223">
        <v>2.0000000000000002E-05</v>
      </c>
      <c r="R219" s="223">
        <f>Q219*H219</f>
        <v>2.0000000000000002E-05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257</v>
      </c>
      <c r="AT219" s="225" t="s">
        <v>148</v>
      </c>
      <c r="AU219" s="225" t="s">
        <v>79</v>
      </c>
      <c r="AY219" s="19" t="s">
        <v>143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9" t="s">
        <v>77</v>
      </c>
      <c r="BK219" s="226">
        <f>ROUND(I219*H219,2)</f>
        <v>0</v>
      </c>
      <c r="BL219" s="19" t="s">
        <v>257</v>
      </c>
      <c r="BM219" s="225" t="s">
        <v>1218</v>
      </c>
    </row>
    <row r="220" s="2" customFormat="1" ht="16.5" customHeight="1">
      <c r="A220" s="40"/>
      <c r="B220" s="41"/>
      <c r="C220" s="254" t="s">
        <v>466</v>
      </c>
      <c r="D220" s="254" t="s">
        <v>159</v>
      </c>
      <c r="E220" s="255" t="s">
        <v>1219</v>
      </c>
      <c r="F220" s="256" t="s">
        <v>1220</v>
      </c>
      <c r="G220" s="257" t="s">
        <v>151</v>
      </c>
      <c r="H220" s="258">
        <v>1</v>
      </c>
      <c r="I220" s="259"/>
      <c r="J220" s="260">
        <f>ROUND(I220*H220,2)</f>
        <v>0</v>
      </c>
      <c r="K220" s="256" t="s">
        <v>152</v>
      </c>
      <c r="L220" s="261"/>
      <c r="M220" s="262" t="s">
        <v>19</v>
      </c>
      <c r="N220" s="263" t="s">
        <v>41</v>
      </c>
      <c r="O220" s="86"/>
      <c r="P220" s="223">
        <f>O220*H220</f>
        <v>0</v>
      </c>
      <c r="Q220" s="223">
        <v>0.00022000000000000001</v>
      </c>
      <c r="R220" s="223">
        <f>Q220*H220</f>
        <v>0.00022000000000000001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1221</v>
      </c>
      <c r="AT220" s="225" t="s">
        <v>159</v>
      </c>
      <c r="AU220" s="225" t="s">
        <v>79</v>
      </c>
      <c r="AY220" s="19" t="s">
        <v>143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77</v>
      </c>
      <c r="BK220" s="226">
        <f>ROUND(I220*H220,2)</f>
        <v>0</v>
      </c>
      <c r="BL220" s="19" t="s">
        <v>1221</v>
      </c>
      <c r="BM220" s="225" t="s">
        <v>1222</v>
      </c>
    </row>
    <row r="221" s="2" customFormat="1" ht="24.15" customHeight="1">
      <c r="A221" s="40"/>
      <c r="B221" s="41"/>
      <c r="C221" s="214" t="s">
        <v>471</v>
      </c>
      <c r="D221" s="214" t="s">
        <v>148</v>
      </c>
      <c r="E221" s="215" t="s">
        <v>1223</v>
      </c>
      <c r="F221" s="216" t="s">
        <v>1224</v>
      </c>
      <c r="G221" s="217" t="s">
        <v>151</v>
      </c>
      <c r="H221" s="218">
        <v>1</v>
      </c>
      <c r="I221" s="219"/>
      <c r="J221" s="220">
        <f>ROUND(I221*H221,2)</f>
        <v>0</v>
      </c>
      <c r="K221" s="216" t="s">
        <v>162</v>
      </c>
      <c r="L221" s="46"/>
      <c r="M221" s="221" t="s">
        <v>19</v>
      </c>
      <c r="N221" s="222" t="s">
        <v>41</v>
      </c>
      <c r="O221" s="86"/>
      <c r="P221" s="223">
        <f>O221*H221</f>
        <v>0</v>
      </c>
      <c r="Q221" s="223">
        <v>0.00167</v>
      </c>
      <c r="R221" s="223">
        <f>Q221*H221</f>
        <v>0.00167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257</v>
      </c>
      <c r="AT221" s="225" t="s">
        <v>148</v>
      </c>
      <c r="AU221" s="225" t="s">
        <v>79</v>
      </c>
      <c r="AY221" s="19" t="s">
        <v>143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77</v>
      </c>
      <c r="BK221" s="226">
        <f>ROUND(I221*H221,2)</f>
        <v>0</v>
      </c>
      <c r="BL221" s="19" t="s">
        <v>257</v>
      </c>
      <c r="BM221" s="225" t="s">
        <v>1225</v>
      </c>
    </row>
    <row r="222" s="2" customFormat="1" ht="37.8" customHeight="1">
      <c r="A222" s="40"/>
      <c r="B222" s="41"/>
      <c r="C222" s="214" t="s">
        <v>476</v>
      </c>
      <c r="D222" s="214" t="s">
        <v>148</v>
      </c>
      <c r="E222" s="215" t="s">
        <v>806</v>
      </c>
      <c r="F222" s="216" t="s">
        <v>807</v>
      </c>
      <c r="G222" s="217" t="s">
        <v>167</v>
      </c>
      <c r="H222" s="218">
        <v>105</v>
      </c>
      <c r="I222" s="219"/>
      <c r="J222" s="220">
        <f>ROUND(I222*H222,2)</f>
        <v>0</v>
      </c>
      <c r="K222" s="216" t="s">
        <v>152</v>
      </c>
      <c r="L222" s="46"/>
      <c r="M222" s="221" t="s">
        <v>19</v>
      </c>
      <c r="N222" s="222" t="s">
        <v>41</v>
      </c>
      <c r="O222" s="86"/>
      <c r="P222" s="223">
        <f>O222*H222</f>
        <v>0</v>
      </c>
      <c r="Q222" s="223">
        <v>2.0000000000000002E-05</v>
      </c>
      <c r="R222" s="223">
        <f>Q222*H222</f>
        <v>0.0021000000000000003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257</v>
      </c>
      <c r="AT222" s="225" t="s">
        <v>148</v>
      </c>
      <c r="AU222" s="225" t="s">
        <v>79</v>
      </c>
      <c r="AY222" s="19" t="s">
        <v>143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77</v>
      </c>
      <c r="BK222" s="226">
        <f>ROUND(I222*H222,2)</f>
        <v>0</v>
      </c>
      <c r="BL222" s="19" t="s">
        <v>257</v>
      </c>
      <c r="BM222" s="225" t="s">
        <v>1226</v>
      </c>
    </row>
    <row r="223" s="2" customFormat="1">
      <c r="A223" s="40"/>
      <c r="B223" s="41"/>
      <c r="C223" s="42"/>
      <c r="D223" s="227" t="s">
        <v>155</v>
      </c>
      <c r="E223" s="42"/>
      <c r="F223" s="228" t="s">
        <v>809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155</v>
      </c>
      <c r="AU223" s="19" t="s">
        <v>79</v>
      </c>
    </row>
    <row r="224" s="14" customFormat="1">
      <c r="A224" s="14"/>
      <c r="B224" s="243"/>
      <c r="C224" s="244"/>
      <c r="D224" s="234" t="s">
        <v>157</v>
      </c>
      <c r="E224" s="245" t="s">
        <v>19</v>
      </c>
      <c r="F224" s="246" t="s">
        <v>1227</v>
      </c>
      <c r="G224" s="244"/>
      <c r="H224" s="247">
        <v>105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157</v>
      </c>
      <c r="AU224" s="253" t="s">
        <v>79</v>
      </c>
      <c r="AV224" s="14" t="s">
        <v>79</v>
      </c>
      <c r="AW224" s="14" t="s">
        <v>32</v>
      </c>
      <c r="AX224" s="14" t="s">
        <v>77</v>
      </c>
      <c r="AY224" s="253" t="s">
        <v>143</v>
      </c>
    </row>
    <row r="225" s="2" customFormat="1" ht="49.05" customHeight="1">
      <c r="A225" s="40"/>
      <c r="B225" s="41"/>
      <c r="C225" s="214" t="s">
        <v>483</v>
      </c>
      <c r="D225" s="214" t="s">
        <v>148</v>
      </c>
      <c r="E225" s="215" t="s">
        <v>810</v>
      </c>
      <c r="F225" s="216" t="s">
        <v>811</v>
      </c>
      <c r="G225" s="217" t="s">
        <v>336</v>
      </c>
      <c r="H225" s="218">
        <v>0.19600000000000001</v>
      </c>
      <c r="I225" s="219"/>
      <c r="J225" s="220">
        <f>ROUND(I225*H225,2)</f>
        <v>0</v>
      </c>
      <c r="K225" s="216" t="s">
        <v>152</v>
      </c>
      <c r="L225" s="46"/>
      <c r="M225" s="221" t="s">
        <v>19</v>
      </c>
      <c r="N225" s="222" t="s">
        <v>41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257</v>
      </c>
      <c r="AT225" s="225" t="s">
        <v>148</v>
      </c>
      <c r="AU225" s="225" t="s">
        <v>79</v>
      </c>
      <c r="AY225" s="19" t="s">
        <v>143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77</v>
      </c>
      <c r="BK225" s="226">
        <f>ROUND(I225*H225,2)</f>
        <v>0</v>
      </c>
      <c r="BL225" s="19" t="s">
        <v>257</v>
      </c>
      <c r="BM225" s="225" t="s">
        <v>1228</v>
      </c>
    </row>
    <row r="226" s="2" customFormat="1">
      <c r="A226" s="40"/>
      <c r="B226" s="41"/>
      <c r="C226" s="42"/>
      <c r="D226" s="227" t="s">
        <v>155</v>
      </c>
      <c r="E226" s="42"/>
      <c r="F226" s="228" t="s">
        <v>813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155</v>
      </c>
      <c r="AU226" s="19" t="s">
        <v>79</v>
      </c>
    </row>
    <row r="227" s="12" customFormat="1" ht="22.8" customHeight="1">
      <c r="A227" s="12"/>
      <c r="B227" s="198"/>
      <c r="C227" s="199"/>
      <c r="D227" s="200" t="s">
        <v>69</v>
      </c>
      <c r="E227" s="212" t="s">
        <v>814</v>
      </c>
      <c r="F227" s="212" t="s">
        <v>815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SUM(P228:P238)</f>
        <v>0</v>
      </c>
      <c r="Q227" s="206"/>
      <c r="R227" s="207">
        <f>SUM(R228:R238)</f>
        <v>0.074520000000000003</v>
      </c>
      <c r="S227" s="206"/>
      <c r="T227" s="208">
        <f>SUM(T228:T238)</f>
        <v>0.10510000000000001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79</v>
      </c>
      <c r="AT227" s="210" t="s">
        <v>69</v>
      </c>
      <c r="AU227" s="210" t="s">
        <v>77</v>
      </c>
      <c r="AY227" s="209" t="s">
        <v>143</v>
      </c>
      <c r="BK227" s="211">
        <f>SUM(BK228:BK238)</f>
        <v>0</v>
      </c>
    </row>
    <row r="228" s="2" customFormat="1" ht="21.75" customHeight="1">
      <c r="A228" s="40"/>
      <c r="B228" s="41"/>
      <c r="C228" s="214" t="s">
        <v>490</v>
      </c>
      <c r="D228" s="214" t="s">
        <v>148</v>
      </c>
      <c r="E228" s="215" t="s">
        <v>855</v>
      </c>
      <c r="F228" s="216" t="s">
        <v>856</v>
      </c>
      <c r="G228" s="217" t="s">
        <v>370</v>
      </c>
      <c r="H228" s="218">
        <v>5</v>
      </c>
      <c r="I228" s="219"/>
      <c r="J228" s="220">
        <f>ROUND(I228*H228,2)</f>
        <v>0</v>
      </c>
      <c r="K228" s="216" t="s">
        <v>152</v>
      </c>
      <c r="L228" s="46"/>
      <c r="M228" s="221" t="s">
        <v>19</v>
      </c>
      <c r="N228" s="222" t="s">
        <v>41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0.019460000000000002</v>
      </c>
      <c r="T228" s="224">
        <f>S228*H228</f>
        <v>0.097300000000000011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257</v>
      </c>
      <c r="AT228" s="225" t="s">
        <v>148</v>
      </c>
      <c r="AU228" s="225" t="s">
        <v>79</v>
      </c>
      <c r="AY228" s="19" t="s">
        <v>143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77</v>
      </c>
      <c r="BK228" s="226">
        <f>ROUND(I228*H228,2)</f>
        <v>0</v>
      </c>
      <c r="BL228" s="19" t="s">
        <v>257</v>
      </c>
      <c r="BM228" s="225" t="s">
        <v>1229</v>
      </c>
    </row>
    <row r="229" s="2" customFormat="1">
      <c r="A229" s="40"/>
      <c r="B229" s="41"/>
      <c r="C229" s="42"/>
      <c r="D229" s="227" t="s">
        <v>155</v>
      </c>
      <c r="E229" s="42"/>
      <c r="F229" s="228" t="s">
        <v>858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155</v>
      </c>
      <c r="AU229" s="19" t="s">
        <v>79</v>
      </c>
    </row>
    <row r="230" s="2" customFormat="1" ht="37.8" customHeight="1">
      <c r="A230" s="40"/>
      <c r="B230" s="41"/>
      <c r="C230" s="214" t="s">
        <v>495</v>
      </c>
      <c r="D230" s="214" t="s">
        <v>148</v>
      </c>
      <c r="E230" s="215" t="s">
        <v>832</v>
      </c>
      <c r="F230" s="216" t="s">
        <v>833</v>
      </c>
      <c r="G230" s="217" t="s">
        <v>370</v>
      </c>
      <c r="H230" s="218">
        <v>4</v>
      </c>
      <c r="I230" s="219"/>
      <c r="J230" s="220">
        <f>ROUND(I230*H230,2)</f>
        <v>0</v>
      </c>
      <c r="K230" s="216" t="s">
        <v>152</v>
      </c>
      <c r="L230" s="46"/>
      <c r="M230" s="221" t="s">
        <v>19</v>
      </c>
      <c r="N230" s="222" t="s">
        <v>41</v>
      </c>
      <c r="O230" s="86"/>
      <c r="P230" s="223">
        <f>O230*H230</f>
        <v>0</v>
      </c>
      <c r="Q230" s="223">
        <v>0.016469999999999999</v>
      </c>
      <c r="R230" s="223">
        <f>Q230*H230</f>
        <v>0.065879999999999994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257</v>
      </c>
      <c r="AT230" s="225" t="s">
        <v>148</v>
      </c>
      <c r="AU230" s="225" t="s">
        <v>79</v>
      </c>
      <c r="AY230" s="19" t="s">
        <v>143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77</v>
      </c>
      <c r="BK230" s="226">
        <f>ROUND(I230*H230,2)</f>
        <v>0</v>
      </c>
      <c r="BL230" s="19" t="s">
        <v>257</v>
      </c>
      <c r="BM230" s="225" t="s">
        <v>1230</v>
      </c>
    </row>
    <row r="231" s="2" customFormat="1">
      <c r="A231" s="40"/>
      <c r="B231" s="41"/>
      <c r="C231" s="42"/>
      <c r="D231" s="227" t="s">
        <v>155</v>
      </c>
      <c r="E231" s="42"/>
      <c r="F231" s="228" t="s">
        <v>835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155</v>
      </c>
      <c r="AU231" s="19" t="s">
        <v>79</v>
      </c>
    </row>
    <row r="232" s="2" customFormat="1" ht="16.5" customHeight="1">
      <c r="A232" s="40"/>
      <c r="B232" s="41"/>
      <c r="C232" s="214" t="s">
        <v>500</v>
      </c>
      <c r="D232" s="214" t="s">
        <v>148</v>
      </c>
      <c r="E232" s="215" t="s">
        <v>863</v>
      </c>
      <c r="F232" s="216" t="s">
        <v>864</v>
      </c>
      <c r="G232" s="217" t="s">
        <v>370</v>
      </c>
      <c r="H232" s="218">
        <v>5</v>
      </c>
      <c r="I232" s="219"/>
      <c r="J232" s="220">
        <f>ROUND(I232*H232,2)</f>
        <v>0</v>
      </c>
      <c r="K232" s="216" t="s">
        <v>152</v>
      </c>
      <c r="L232" s="46"/>
      <c r="M232" s="221" t="s">
        <v>19</v>
      </c>
      <c r="N232" s="222" t="s">
        <v>41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0.00156</v>
      </c>
      <c r="T232" s="224">
        <f>S232*H232</f>
        <v>0.0077999999999999996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257</v>
      </c>
      <c r="AT232" s="225" t="s">
        <v>148</v>
      </c>
      <c r="AU232" s="225" t="s">
        <v>79</v>
      </c>
      <c r="AY232" s="19" t="s">
        <v>143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77</v>
      </c>
      <c r="BK232" s="226">
        <f>ROUND(I232*H232,2)</f>
        <v>0</v>
      </c>
      <c r="BL232" s="19" t="s">
        <v>257</v>
      </c>
      <c r="BM232" s="225" t="s">
        <v>1231</v>
      </c>
    </row>
    <row r="233" s="2" customFormat="1">
      <c r="A233" s="40"/>
      <c r="B233" s="41"/>
      <c r="C233" s="42"/>
      <c r="D233" s="227" t="s">
        <v>155</v>
      </c>
      <c r="E233" s="42"/>
      <c r="F233" s="228" t="s">
        <v>866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155</v>
      </c>
      <c r="AU233" s="19" t="s">
        <v>79</v>
      </c>
    </row>
    <row r="234" s="2" customFormat="1" ht="24.15" customHeight="1">
      <c r="A234" s="40"/>
      <c r="B234" s="41"/>
      <c r="C234" s="214" t="s">
        <v>505</v>
      </c>
      <c r="D234" s="214" t="s">
        <v>148</v>
      </c>
      <c r="E234" s="215" t="s">
        <v>840</v>
      </c>
      <c r="F234" s="216" t="s">
        <v>841</v>
      </c>
      <c r="G234" s="217" t="s">
        <v>151</v>
      </c>
      <c r="H234" s="218">
        <v>4</v>
      </c>
      <c r="I234" s="219"/>
      <c r="J234" s="220">
        <f>ROUND(I234*H234,2)</f>
        <v>0</v>
      </c>
      <c r="K234" s="216" t="s">
        <v>152</v>
      </c>
      <c r="L234" s="46"/>
      <c r="M234" s="221" t="s">
        <v>19</v>
      </c>
      <c r="N234" s="222" t="s">
        <v>41</v>
      </c>
      <c r="O234" s="86"/>
      <c r="P234" s="223">
        <f>O234*H234</f>
        <v>0</v>
      </c>
      <c r="Q234" s="223">
        <v>0.00016000000000000001</v>
      </c>
      <c r="R234" s="223">
        <f>Q234*H234</f>
        <v>0.00064000000000000005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257</v>
      </c>
      <c r="AT234" s="225" t="s">
        <v>148</v>
      </c>
      <c r="AU234" s="225" t="s">
        <v>79</v>
      </c>
      <c r="AY234" s="19" t="s">
        <v>143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77</v>
      </c>
      <c r="BK234" s="226">
        <f>ROUND(I234*H234,2)</f>
        <v>0</v>
      </c>
      <c r="BL234" s="19" t="s">
        <v>257</v>
      </c>
      <c r="BM234" s="225" t="s">
        <v>1232</v>
      </c>
    </row>
    <row r="235" s="2" customFormat="1">
      <c r="A235" s="40"/>
      <c r="B235" s="41"/>
      <c r="C235" s="42"/>
      <c r="D235" s="227" t="s">
        <v>155</v>
      </c>
      <c r="E235" s="42"/>
      <c r="F235" s="228" t="s">
        <v>843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155</v>
      </c>
      <c r="AU235" s="19" t="s">
        <v>79</v>
      </c>
    </row>
    <row r="236" s="2" customFormat="1" ht="21.75" customHeight="1">
      <c r="A236" s="40"/>
      <c r="B236" s="41"/>
      <c r="C236" s="254" t="s">
        <v>510</v>
      </c>
      <c r="D236" s="254" t="s">
        <v>159</v>
      </c>
      <c r="E236" s="255" t="s">
        <v>844</v>
      </c>
      <c r="F236" s="256" t="s">
        <v>845</v>
      </c>
      <c r="G236" s="257" t="s">
        <v>151</v>
      </c>
      <c r="H236" s="258">
        <v>4</v>
      </c>
      <c r="I236" s="259"/>
      <c r="J236" s="260">
        <f>ROUND(I236*H236,2)</f>
        <v>0</v>
      </c>
      <c r="K236" s="256" t="s">
        <v>152</v>
      </c>
      <c r="L236" s="261"/>
      <c r="M236" s="262" t="s">
        <v>19</v>
      </c>
      <c r="N236" s="263" t="s">
        <v>41</v>
      </c>
      <c r="O236" s="86"/>
      <c r="P236" s="223">
        <f>O236*H236</f>
        <v>0</v>
      </c>
      <c r="Q236" s="223">
        <v>0.002</v>
      </c>
      <c r="R236" s="223">
        <f>Q236*H236</f>
        <v>0.0080000000000000002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367</v>
      </c>
      <c r="AT236" s="225" t="s">
        <v>159</v>
      </c>
      <c r="AU236" s="225" t="s">
        <v>79</v>
      </c>
      <c r="AY236" s="19" t="s">
        <v>143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77</v>
      </c>
      <c r="BK236" s="226">
        <f>ROUND(I236*H236,2)</f>
        <v>0</v>
      </c>
      <c r="BL236" s="19" t="s">
        <v>257</v>
      </c>
      <c r="BM236" s="225" t="s">
        <v>1233</v>
      </c>
    </row>
    <row r="237" s="2" customFormat="1" ht="49.05" customHeight="1">
      <c r="A237" s="40"/>
      <c r="B237" s="41"/>
      <c r="C237" s="214" t="s">
        <v>519</v>
      </c>
      <c r="D237" s="214" t="s">
        <v>148</v>
      </c>
      <c r="E237" s="215" t="s">
        <v>867</v>
      </c>
      <c r="F237" s="216" t="s">
        <v>868</v>
      </c>
      <c r="G237" s="217" t="s">
        <v>336</v>
      </c>
      <c r="H237" s="218">
        <v>0.074999999999999997</v>
      </c>
      <c r="I237" s="219"/>
      <c r="J237" s="220">
        <f>ROUND(I237*H237,2)</f>
        <v>0</v>
      </c>
      <c r="K237" s="216" t="s">
        <v>152</v>
      </c>
      <c r="L237" s="46"/>
      <c r="M237" s="221" t="s">
        <v>19</v>
      </c>
      <c r="N237" s="222" t="s">
        <v>41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257</v>
      </c>
      <c r="AT237" s="225" t="s">
        <v>148</v>
      </c>
      <c r="AU237" s="225" t="s">
        <v>79</v>
      </c>
      <c r="AY237" s="19" t="s">
        <v>143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9" t="s">
        <v>77</v>
      </c>
      <c r="BK237" s="226">
        <f>ROUND(I237*H237,2)</f>
        <v>0</v>
      </c>
      <c r="BL237" s="19" t="s">
        <v>257</v>
      </c>
      <c r="BM237" s="225" t="s">
        <v>1234</v>
      </c>
    </row>
    <row r="238" s="2" customFormat="1">
      <c r="A238" s="40"/>
      <c r="B238" s="41"/>
      <c r="C238" s="42"/>
      <c r="D238" s="227" t="s">
        <v>155</v>
      </c>
      <c r="E238" s="42"/>
      <c r="F238" s="228" t="s">
        <v>870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155</v>
      </c>
      <c r="AU238" s="19" t="s">
        <v>79</v>
      </c>
    </row>
    <row r="239" s="12" customFormat="1" ht="22.8" customHeight="1">
      <c r="A239" s="12"/>
      <c r="B239" s="198"/>
      <c r="C239" s="199"/>
      <c r="D239" s="200" t="s">
        <v>69</v>
      </c>
      <c r="E239" s="212" t="s">
        <v>524</v>
      </c>
      <c r="F239" s="212" t="s">
        <v>525</v>
      </c>
      <c r="G239" s="199"/>
      <c r="H239" s="199"/>
      <c r="I239" s="202"/>
      <c r="J239" s="213">
        <f>BK239</f>
        <v>0</v>
      </c>
      <c r="K239" s="199"/>
      <c r="L239" s="204"/>
      <c r="M239" s="205"/>
      <c r="N239" s="206"/>
      <c r="O239" s="206"/>
      <c r="P239" s="207">
        <f>SUM(P240:P262)</f>
        <v>0</v>
      </c>
      <c r="Q239" s="206"/>
      <c r="R239" s="207">
        <f>SUM(R240:R262)</f>
        <v>0.25167600000000001</v>
      </c>
      <c r="S239" s="206"/>
      <c r="T239" s="208">
        <f>SUM(T240:T262)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79</v>
      </c>
      <c r="AT239" s="210" t="s">
        <v>69</v>
      </c>
      <c r="AU239" s="210" t="s">
        <v>77</v>
      </c>
      <c r="AY239" s="209" t="s">
        <v>143</v>
      </c>
      <c r="BK239" s="211">
        <f>SUM(BK240:BK262)</f>
        <v>0</v>
      </c>
    </row>
    <row r="240" s="2" customFormat="1" ht="24.15" customHeight="1">
      <c r="A240" s="40"/>
      <c r="B240" s="41"/>
      <c r="C240" s="214" t="s">
        <v>179</v>
      </c>
      <c r="D240" s="214" t="s">
        <v>148</v>
      </c>
      <c r="E240" s="215" t="s">
        <v>526</v>
      </c>
      <c r="F240" s="216" t="s">
        <v>527</v>
      </c>
      <c r="G240" s="217" t="s">
        <v>172</v>
      </c>
      <c r="H240" s="218">
        <v>12</v>
      </c>
      <c r="I240" s="219"/>
      <c r="J240" s="220">
        <f>ROUND(I240*H240,2)</f>
        <v>0</v>
      </c>
      <c r="K240" s="216" t="s">
        <v>152</v>
      </c>
      <c r="L240" s="46"/>
      <c r="M240" s="221" t="s">
        <v>19</v>
      </c>
      <c r="N240" s="222" t="s">
        <v>41</v>
      </c>
      <c r="O240" s="86"/>
      <c r="P240" s="223">
        <f>O240*H240</f>
        <v>0</v>
      </c>
      <c r="Q240" s="223">
        <v>0.00029999999999999997</v>
      </c>
      <c r="R240" s="223">
        <f>Q240*H240</f>
        <v>0.0035999999999999999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257</v>
      </c>
      <c r="AT240" s="225" t="s">
        <v>148</v>
      </c>
      <c r="AU240" s="225" t="s">
        <v>79</v>
      </c>
      <c r="AY240" s="19" t="s">
        <v>143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77</v>
      </c>
      <c r="BK240" s="226">
        <f>ROUND(I240*H240,2)</f>
        <v>0</v>
      </c>
      <c r="BL240" s="19" t="s">
        <v>257</v>
      </c>
      <c r="BM240" s="225" t="s">
        <v>1235</v>
      </c>
    </row>
    <row r="241" s="2" customFormat="1">
      <c r="A241" s="40"/>
      <c r="B241" s="41"/>
      <c r="C241" s="42"/>
      <c r="D241" s="227" t="s">
        <v>155</v>
      </c>
      <c r="E241" s="42"/>
      <c r="F241" s="228" t="s">
        <v>529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155</v>
      </c>
      <c r="AU241" s="19" t="s">
        <v>79</v>
      </c>
    </row>
    <row r="242" s="13" customFormat="1">
      <c r="A242" s="13"/>
      <c r="B242" s="232"/>
      <c r="C242" s="233"/>
      <c r="D242" s="234" t="s">
        <v>157</v>
      </c>
      <c r="E242" s="235" t="s">
        <v>19</v>
      </c>
      <c r="F242" s="236" t="s">
        <v>1080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157</v>
      </c>
      <c r="AU242" s="242" t="s">
        <v>79</v>
      </c>
      <c r="AV242" s="13" t="s">
        <v>77</v>
      </c>
      <c r="AW242" s="13" t="s">
        <v>32</v>
      </c>
      <c r="AX242" s="13" t="s">
        <v>70</v>
      </c>
      <c r="AY242" s="242" t="s">
        <v>143</v>
      </c>
    </row>
    <row r="243" s="13" customFormat="1">
      <c r="A243" s="13"/>
      <c r="B243" s="232"/>
      <c r="C243" s="233"/>
      <c r="D243" s="234" t="s">
        <v>157</v>
      </c>
      <c r="E243" s="235" t="s">
        <v>19</v>
      </c>
      <c r="F243" s="236" t="s">
        <v>1236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157</v>
      </c>
      <c r="AU243" s="242" t="s">
        <v>79</v>
      </c>
      <c r="AV243" s="13" t="s">
        <v>77</v>
      </c>
      <c r="AW243" s="13" t="s">
        <v>32</v>
      </c>
      <c r="AX243" s="13" t="s">
        <v>70</v>
      </c>
      <c r="AY243" s="242" t="s">
        <v>143</v>
      </c>
    </row>
    <row r="244" s="14" customFormat="1">
      <c r="A244" s="14"/>
      <c r="B244" s="243"/>
      <c r="C244" s="244"/>
      <c r="D244" s="234" t="s">
        <v>157</v>
      </c>
      <c r="E244" s="245" t="s">
        <v>19</v>
      </c>
      <c r="F244" s="246" t="s">
        <v>1237</v>
      </c>
      <c r="G244" s="244"/>
      <c r="H244" s="247">
        <v>12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157</v>
      </c>
      <c r="AU244" s="253" t="s">
        <v>79</v>
      </c>
      <c r="AV244" s="14" t="s">
        <v>79</v>
      </c>
      <c r="AW244" s="14" t="s">
        <v>32</v>
      </c>
      <c r="AX244" s="14" t="s">
        <v>77</v>
      </c>
      <c r="AY244" s="253" t="s">
        <v>143</v>
      </c>
    </row>
    <row r="245" s="2" customFormat="1" ht="37.8" customHeight="1">
      <c r="A245" s="40"/>
      <c r="B245" s="41"/>
      <c r="C245" s="214" t="s">
        <v>534</v>
      </c>
      <c r="D245" s="214" t="s">
        <v>148</v>
      </c>
      <c r="E245" s="215" t="s">
        <v>535</v>
      </c>
      <c r="F245" s="216" t="s">
        <v>536</v>
      </c>
      <c r="G245" s="217" t="s">
        <v>172</v>
      </c>
      <c r="H245" s="218">
        <v>12</v>
      </c>
      <c r="I245" s="219"/>
      <c r="J245" s="220">
        <f>ROUND(I245*H245,2)</f>
        <v>0</v>
      </c>
      <c r="K245" s="216" t="s">
        <v>152</v>
      </c>
      <c r="L245" s="46"/>
      <c r="M245" s="221" t="s">
        <v>19</v>
      </c>
      <c r="N245" s="222" t="s">
        <v>41</v>
      </c>
      <c r="O245" s="86"/>
      <c r="P245" s="223">
        <f>O245*H245</f>
        <v>0</v>
      </c>
      <c r="Q245" s="223">
        <v>0.0060000000000000001</v>
      </c>
      <c r="R245" s="223">
        <f>Q245*H245</f>
        <v>0.072000000000000008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257</v>
      </c>
      <c r="AT245" s="225" t="s">
        <v>148</v>
      </c>
      <c r="AU245" s="225" t="s">
        <v>79</v>
      </c>
      <c r="AY245" s="19" t="s">
        <v>143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77</v>
      </c>
      <c r="BK245" s="226">
        <f>ROUND(I245*H245,2)</f>
        <v>0</v>
      </c>
      <c r="BL245" s="19" t="s">
        <v>257</v>
      </c>
      <c r="BM245" s="225" t="s">
        <v>1238</v>
      </c>
    </row>
    <row r="246" s="2" customFormat="1">
      <c r="A246" s="40"/>
      <c r="B246" s="41"/>
      <c r="C246" s="42"/>
      <c r="D246" s="227" t="s">
        <v>155</v>
      </c>
      <c r="E246" s="42"/>
      <c r="F246" s="228" t="s">
        <v>538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155</v>
      </c>
      <c r="AU246" s="19" t="s">
        <v>79</v>
      </c>
    </row>
    <row r="247" s="13" customFormat="1">
      <c r="A247" s="13"/>
      <c r="B247" s="232"/>
      <c r="C247" s="233"/>
      <c r="D247" s="234" t="s">
        <v>157</v>
      </c>
      <c r="E247" s="235" t="s">
        <v>19</v>
      </c>
      <c r="F247" s="236" t="s">
        <v>1080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157</v>
      </c>
      <c r="AU247" s="242" t="s">
        <v>79</v>
      </c>
      <c r="AV247" s="13" t="s">
        <v>77</v>
      </c>
      <c r="AW247" s="13" t="s">
        <v>32</v>
      </c>
      <c r="AX247" s="13" t="s">
        <v>70</v>
      </c>
      <c r="AY247" s="242" t="s">
        <v>143</v>
      </c>
    </row>
    <row r="248" s="13" customFormat="1">
      <c r="A248" s="13"/>
      <c r="B248" s="232"/>
      <c r="C248" s="233"/>
      <c r="D248" s="234" t="s">
        <v>157</v>
      </c>
      <c r="E248" s="235" t="s">
        <v>19</v>
      </c>
      <c r="F248" s="236" t="s">
        <v>1099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157</v>
      </c>
      <c r="AU248" s="242" t="s">
        <v>79</v>
      </c>
      <c r="AV248" s="13" t="s">
        <v>77</v>
      </c>
      <c r="AW248" s="13" t="s">
        <v>32</v>
      </c>
      <c r="AX248" s="13" t="s">
        <v>70</v>
      </c>
      <c r="AY248" s="242" t="s">
        <v>143</v>
      </c>
    </row>
    <row r="249" s="14" customFormat="1">
      <c r="A249" s="14"/>
      <c r="B249" s="243"/>
      <c r="C249" s="244"/>
      <c r="D249" s="234" t="s">
        <v>157</v>
      </c>
      <c r="E249" s="245" t="s">
        <v>19</v>
      </c>
      <c r="F249" s="246" t="s">
        <v>1237</v>
      </c>
      <c r="G249" s="244"/>
      <c r="H249" s="247">
        <v>12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157</v>
      </c>
      <c r="AU249" s="253" t="s">
        <v>79</v>
      </c>
      <c r="AV249" s="14" t="s">
        <v>79</v>
      </c>
      <c r="AW249" s="14" t="s">
        <v>32</v>
      </c>
      <c r="AX249" s="14" t="s">
        <v>77</v>
      </c>
      <c r="AY249" s="253" t="s">
        <v>143</v>
      </c>
    </row>
    <row r="250" s="2" customFormat="1" ht="16.5" customHeight="1">
      <c r="A250" s="40"/>
      <c r="B250" s="41"/>
      <c r="C250" s="254" t="s">
        <v>234</v>
      </c>
      <c r="D250" s="254" t="s">
        <v>159</v>
      </c>
      <c r="E250" s="255" t="s">
        <v>539</v>
      </c>
      <c r="F250" s="256" t="s">
        <v>540</v>
      </c>
      <c r="G250" s="257" t="s">
        <v>172</v>
      </c>
      <c r="H250" s="258">
        <v>13.800000000000001</v>
      </c>
      <c r="I250" s="259"/>
      <c r="J250" s="260">
        <f>ROUND(I250*H250,2)</f>
        <v>0</v>
      </c>
      <c r="K250" s="256" t="s">
        <v>162</v>
      </c>
      <c r="L250" s="261"/>
      <c r="M250" s="262" t="s">
        <v>19</v>
      </c>
      <c r="N250" s="263" t="s">
        <v>41</v>
      </c>
      <c r="O250" s="86"/>
      <c r="P250" s="223">
        <f>O250*H250</f>
        <v>0</v>
      </c>
      <c r="Q250" s="223">
        <v>0.012319999999999999</v>
      </c>
      <c r="R250" s="223">
        <f>Q250*H250</f>
        <v>0.170016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367</v>
      </c>
      <c r="AT250" s="225" t="s">
        <v>159</v>
      </c>
      <c r="AU250" s="225" t="s">
        <v>79</v>
      </c>
      <c r="AY250" s="19" t="s">
        <v>143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77</v>
      </c>
      <c r="BK250" s="226">
        <f>ROUND(I250*H250,2)</f>
        <v>0</v>
      </c>
      <c r="BL250" s="19" t="s">
        <v>257</v>
      </c>
      <c r="BM250" s="225" t="s">
        <v>1239</v>
      </c>
    </row>
    <row r="251" s="14" customFormat="1">
      <c r="A251" s="14"/>
      <c r="B251" s="243"/>
      <c r="C251" s="244"/>
      <c r="D251" s="234" t="s">
        <v>157</v>
      </c>
      <c r="E251" s="244"/>
      <c r="F251" s="246" t="s">
        <v>1240</v>
      </c>
      <c r="G251" s="244"/>
      <c r="H251" s="247">
        <v>13.800000000000001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157</v>
      </c>
      <c r="AU251" s="253" t="s">
        <v>79</v>
      </c>
      <c r="AV251" s="14" t="s">
        <v>79</v>
      </c>
      <c r="AW251" s="14" t="s">
        <v>4</v>
      </c>
      <c r="AX251" s="14" t="s">
        <v>77</v>
      </c>
      <c r="AY251" s="253" t="s">
        <v>143</v>
      </c>
    </row>
    <row r="252" s="2" customFormat="1" ht="33" customHeight="1">
      <c r="A252" s="40"/>
      <c r="B252" s="41"/>
      <c r="C252" s="214" t="s">
        <v>243</v>
      </c>
      <c r="D252" s="214" t="s">
        <v>148</v>
      </c>
      <c r="E252" s="215" t="s">
        <v>568</v>
      </c>
      <c r="F252" s="216" t="s">
        <v>569</v>
      </c>
      <c r="G252" s="217" t="s">
        <v>167</v>
      </c>
      <c r="H252" s="218">
        <v>20</v>
      </c>
      <c r="I252" s="219"/>
      <c r="J252" s="220">
        <f>ROUND(I252*H252,2)</f>
        <v>0</v>
      </c>
      <c r="K252" s="216" t="s">
        <v>152</v>
      </c>
      <c r="L252" s="46"/>
      <c r="M252" s="221" t="s">
        <v>19</v>
      </c>
      <c r="N252" s="222" t="s">
        <v>41</v>
      </c>
      <c r="O252" s="86"/>
      <c r="P252" s="223">
        <f>O252*H252</f>
        <v>0</v>
      </c>
      <c r="Q252" s="223">
        <v>0.00020000000000000001</v>
      </c>
      <c r="R252" s="223">
        <f>Q252*H252</f>
        <v>0.0040000000000000001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257</v>
      </c>
      <c r="AT252" s="225" t="s">
        <v>148</v>
      </c>
      <c r="AU252" s="225" t="s">
        <v>79</v>
      </c>
      <c r="AY252" s="19" t="s">
        <v>143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77</v>
      </c>
      <c r="BK252" s="226">
        <f>ROUND(I252*H252,2)</f>
        <v>0</v>
      </c>
      <c r="BL252" s="19" t="s">
        <v>257</v>
      </c>
      <c r="BM252" s="225" t="s">
        <v>1241</v>
      </c>
    </row>
    <row r="253" s="2" customFormat="1">
      <c r="A253" s="40"/>
      <c r="B253" s="41"/>
      <c r="C253" s="42"/>
      <c r="D253" s="227" t="s">
        <v>155</v>
      </c>
      <c r="E253" s="42"/>
      <c r="F253" s="228" t="s">
        <v>571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155</v>
      </c>
      <c r="AU253" s="19" t="s">
        <v>79</v>
      </c>
    </row>
    <row r="254" s="13" customFormat="1">
      <c r="A254" s="13"/>
      <c r="B254" s="232"/>
      <c r="C254" s="233"/>
      <c r="D254" s="234" t="s">
        <v>157</v>
      </c>
      <c r="E254" s="235" t="s">
        <v>19</v>
      </c>
      <c r="F254" s="236" t="s">
        <v>1080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157</v>
      </c>
      <c r="AU254" s="242" t="s">
        <v>79</v>
      </c>
      <c r="AV254" s="13" t="s">
        <v>77</v>
      </c>
      <c r="AW254" s="13" t="s">
        <v>32</v>
      </c>
      <c r="AX254" s="13" t="s">
        <v>70</v>
      </c>
      <c r="AY254" s="242" t="s">
        <v>143</v>
      </c>
    </row>
    <row r="255" s="13" customFormat="1">
      <c r="A255" s="13"/>
      <c r="B255" s="232"/>
      <c r="C255" s="233"/>
      <c r="D255" s="234" t="s">
        <v>157</v>
      </c>
      <c r="E255" s="235" t="s">
        <v>19</v>
      </c>
      <c r="F255" s="236" t="s">
        <v>1099</v>
      </c>
      <c r="G255" s="233"/>
      <c r="H255" s="235" t="s">
        <v>19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157</v>
      </c>
      <c r="AU255" s="242" t="s">
        <v>79</v>
      </c>
      <c r="AV255" s="13" t="s">
        <v>77</v>
      </c>
      <c r="AW255" s="13" t="s">
        <v>32</v>
      </c>
      <c r="AX255" s="13" t="s">
        <v>70</v>
      </c>
      <c r="AY255" s="242" t="s">
        <v>143</v>
      </c>
    </row>
    <row r="256" s="14" customFormat="1">
      <c r="A256" s="14"/>
      <c r="B256" s="243"/>
      <c r="C256" s="244"/>
      <c r="D256" s="234" t="s">
        <v>157</v>
      </c>
      <c r="E256" s="245" t="s">
        <v>19</v>
      </c>
      <c r="F256" s="246" t="s">
        <v>1086</v>
      </c>
      <c r="G256" s="244"/>
      <c r="H256" s="247">
        <v>20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157</v>
      </c>
      <c r="AU256" s="253" t="s">
        <v>79</v>
      </c>
      <c r="AV256" s="14" t="s">
        <v>79</v>
      </c>
      <c r="AW256" s="14" t="s">
        <v>32</v>
      </c>
      <c r="AX256" s="14" t="s">
        <v>77</v>
      </c>
      <c r="AY256" s="253" t="s">
        <v>143</v>
      </c>
    </row>
    <row r="257" s="2" customFormat="1" ht="16.5" customHeight="1">
      <c r="A257" s="40"/>
      <c r="B257" s="41"/>
      <c r="C257" s="254" t="s">
        <v>552</v>
      </c>
      <c r="D257" s="254" t="s">
        <v>159</v>
      </c>
      <c r="E257" s="255" t="s">
        <v>573</v>
      </c>
      <c r="F257" s="256" t="s">
        <v>574</v>
      </c>
      <c r="G257" s="257" t="s">
        <v>167</v>
      </c>
      <c r="H257" s="258">
        <v>22</v>
      </c>
      <c r="I257" s="259"/>
      <c r="J257" s="260">
        <f>ROUND(I257*H257,2)</f>
        <v>0</v>
      </c>
      <c r="K257" s="256" t="s">
        <v>152</v>
      </c>
      <c r="L257" s="261"/>
      <c r="M257" s="262" t="s">
        <v>19</v>
      </c>
      <c r="N257" s="263" t="s">
        <v>41</v>
      </c>
      <c r="O257" s="86"/>
      <c r="P257" s="223">
        <f>O257*H257</f>
        <v>0</v>
      </c>
      <c r="Q257" s="223">
        <v>8.0000000000000007E-05</v>
      </c>
      <c r="R257" s="223">
        <f>Q257*H257</f>
        <v>0.0017600000000000001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367</v>
      </c>
      <c r="AT257" s="225" t="s">
        <v>159</v>
      </c>
      <c r="AU257" s="225" t="s">
        <v>79</v>
      </c>
      <c r="AY257" s="19" t="s">
        <v>143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77</v>
      </c>
      <c r="BK257" s="226">
        <f>ROUND(I257*H257,2)</f>
        <v>0</v>
      </c>
      <c r="BL257" s="19" t="s">
        <v>257</v>
      </c>
      <c r="BM257" s="225" t="s">
        <v>1242</v>
      </c>
    </row>
    <row r="258" s="14" customFormat="1">
      <c r="A258" s="14"/>
      <c r="B258" s="243"/>
      <c r="C258" s="244"/>
      <c r="D258" s="234" t="s">
        <v>157</v>
      </c>
      <c r="E258" s="244"/>
      <c r="F258" s="246" t="s">
        <v>1243</v>
      </c>
      <c r="G258" s="244"/>
      <c r="H258" s="247">
        <v>22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157</v>
      </c>
      <c r="AU258" s="253" t="s">
        <v>79</v>
      </c>
      <c r="AV258" s="14" t="s">
        <v>79</v>
      </c>
      <c r="AW258" s="14" t="s">
        <v>4</v>
      </c>
      <c r="AX258" s="14" t="s">
        <v>77</v>
      </c>
      <c r="AY258" s="253" t="s">
        <v>143</v>
      </c>
    </row>
    <row r="259" s="2" customFormat="1" ht="24.15" customHeight="1">
      <c r="A259" s="40"/>
      <c r="B259" s="41"/>
      <c r="C259" s="214" t="s">
        <v>558</v>
      </c>
      <c r="D259" s="214" t="s">
        <v>148</v>
      </c>
      <c r="E259" s="215" t="s">
        <v>589</v>
      </c>
      <c r="F259" s="216" t="s">
        <v>590</v>
      </c>
      <c r="G259" s="217" t="s">
        <v>167</v>
      </c>
      <c r="H259" s="218">
        <v>10</v>
      </c>
      <c r="I259" s="219"/>
      <c r="J259" s="220">
        <f>ROUND(I259*H259,2)</f>
        <v>0</v>
      </c>
      <c r="K259" s="216" t="s">
        <v>152</v>
      </c>
      <c r="L259" s="46"/>
      <c r="M259" s="221" t="s">
        <v>19</v>
      </c>
      <c r="N259" s="222" t="s">
        <v>41</v>
      </c>
      <c r="O259" s="86"/>
      <c r="P259" s="223">
        <f>O259*H259</f>
        <v>0</v>
      </c>
      <c r="Q259" s="223">
        <v>3.0000000000000001E-05</v>
      </c>
      <c r="R259" s="223">
        <f>Q259*H259</f>
        <v>0.00030000000000000003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257</v>
      </c>
      <c r="AT259" s="225" t="s">
        <v>148</v>
      </c>
      <c r="AU259" s="225" t="s">
        <v>79</v>
      </c>
      <c r="AY259" s="19" t="s">
        <v>143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77</v>
      </c>
      <c r="BK259" s="226">
        <f>ROUND(I259*H259,2)</f>
        <v>0</v>
      </c>
      <c r="BL259" s="19" t="s">
        <v>257</v>
      </c>
      <c r="BM259" s="225" t="s">
        <v>1244</v>
      </c>
    </row>
    <row r="260" s="2" customFormat="1">
      <c r="A260" s="40"/>
      <c r="B260" s="41"/>
      <c r="C260" s="42"/>
      <c r="D260" s="227" t="s">
        <v>155</v>
      </c>
      <c r="E260" s="42"/>
      <c r="F260" s="228" t="s">
        <v>592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155</v>
      </c>
      <c r="AU260" s="19" t="s">
        <v>79</v>
      </c>
    </row>
    <row r="261" s="2" customFormat="1" ht="49.05" customHeight="1">
      <c r="A261" s="40"/>
      <c r="B261" s="41"/>
      <c r="C261" s="214" t="s">
        <v>567</v>
      </c>
      <c r="D261" s="214" t="s">
        <v>148</v>
      </c>
      <c r="E261" s="215" t="s">
        <v>595</v>
      </c>
      <c r="F261" s="216" t="s">
        <v>596</v>
      </c>
      <c r="G261" s="217" t="s">
        <v>336</v>
      </c>
      <c r="H261" s="218">
        <v>0.252</v>
      </c>
      <c r="I261" s="219"/>
      <c r="J261" s="220">
        <f>ROUND(I261*H261,2)</f>
        <v>0</v>
      </c>
      <c r="K261" s="216" t="s">
        <v>152</v>
      </c>
      <c r="L261" s="46"/>
      <c r="M261" s="221" t="s">
        <v>19</v>
      </c>
      <c r="N261" s="222" t="s">
        <v>41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257</v>
      </c>
      <c r="AT261" s="225" t="s">
        <v>148</v>
      </c>
      <c r="AU261" s="225" t="s">
        <v>79</v>
      </c>
      <c r="AY261" s="19" t="s">
        <v>143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77</v>
      </c>
      <c r="BK261" s="226">
        <f>ROUND(I261*H261,2)</f>
        <v>0</v>
      </c>
      <c r="BL261" s="19" t="s">
        <v>257</v>
      </c>
      <c r="BM261" s="225" t="s">
        <v>1245</v>
      </c>
    </row>
    <row r="262" s="2" customFormat="1">
      <c r="A262" s="40"/>
      <c r="B262" s="41"/>
      <c r="C262" s="42"/>
      <c r="D262" s="227" t="s">
        <v>155</v>
      </c>
      <c r="E262" s="42"/>
      <c r="F262" s="228" t="s">
        <v>598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155</v>
      </c>
      <c r="AU262" s="19" t="s">
        <v>79</v>
      </c>
    </row>
    <row r="263" s="12" customFormat="1" ht="22.8" customHeight="1">
      <c r="A263" s="12"/>
      <c r="B263" s="198"/>
      <c r="C263" s="199"/>
      <c r="D263" s="200" t="s">
        <v>69</v>
      </c>
      <c r="E263" s="212" t="s">
        <v>618</v>
      </c>
      <c r="F263" s="212" t="s">
        <v>619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SUM(P264:P268)</f>
        <v>0</v>
      </c>
      <c r="Q263" s="206"/>
      <c r="R263" s="207">
        <f>SUM(R264:R268)</f>
        <v>0.0010500000000000002</v>
      </c>
      <c r="S263" s="206"/>
      <c r="T263" s="208">
        <f>SUM(T264:T268)</f>
        <v>0.00060000000000000006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79</v>
      </c>
      <c r="AT263" s="210" t="s">
        <v>69</v>
      </c>
      <c r="AU263" s="210" t="s">
        <v>77</v>
      </c>
      <c r="AY263" s="209" t="s">
        <v>143</v>
      </c>
      <c r="BK263" s="211">
        <f>SUM(BK264:BK268)</f>
        <v>0</v>
      </c>
    </row>
    <row r="264" s="2" customFormat="1" ht="24.15" customHeight="1">
      <c r="A264" s="40"/>
      <c r="B264" s="41"/>
      <c r="C264" s="214" t="s">
        <v>572</v>
      </c>
      <c r="D264" s="214" t="s">
        <v>148</v>
      </c>
      <c r="E264" s="215" t="s">
        <v>621</v>
      </c>
      <c r="F264" s="216" t="s">
        <v>622</v>
      </c>
      <c r="G264" s="217" t="s">
        <v>172</v>
      </c>
      <c r="H264" s="218">
        <v>20</v>
      </c>
      <c r="I264" s="219"/>
      <c r="J264" s="220">
        <f>ROUND(I264*H264,2)</f>
        <v>0</v>
      </c>
      <c r="K264" s="216" t="s">
        <v>152</v>
      </c>
      <c r="L264" s="46"/>
      <c r="M264" s="221" t="s">
        <v>19</v>
      </c>
      <c r="N264" s="222" t="s">
        <v>41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3.0000000000000001E-05</v>
      </c>
      <c r="T264" s="224">
        <f>S264*H264</f>
        <v>0.00060000000000000006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257</v>
      </c>
      <c r="AT264" s="225" t="s">
        <v>148</v>
      </c>
      <c r="AU264" s="225" t="s">
        <v>79</v>
      </c>
      <c r="AY264" s="19" t="s">
        <v>143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77</v>
      </c>
      <c r="BK264" s="226">
        <f>ROUND(I264*H264,2)</f>
        <v>0</v>
      </c>
      <c r="BL264" s="19" t="s">
        <v>257</v>
      </c>
      <c r="BM264" s="225" t="s">
        <v>1246</v>
      </c>
    </row>
    <row r="265" s="2" customFormat="1">
      <c r="A265" s="40"/>
      <c r="B265" s="41"/>
      <c r="C265" s="42"/>
      <c r="D265" s="227" t="s">
        <v>155</v>
      </c>
      <c r="E265" s="42"/>
      <c r="F265" s="228" t="s">
        <v>624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155</v>
      </c>
      <c r="AU265" s="19" t="s">
        <v>79</v>
      </c>
    </row>
    <row r="266" s="2" customFormat="1" ht="16.5" customHeight="1">
      <c r="A266" s="40"/>
      <c r="B266" s="41"/>
      <c r="C266" s="254" t="s">
        <v>577</v>
      </c>
      <c r="D266" s="254" t="s">
        <v>159</v>
      </c>
      <c r="E266" s="255" t="s">
        <v>626</v>
      </c>
      <c r="F266" s="256" t="s">
        <v>627</v>
      </c>
      <c r="G266" s="257" t="s">
        <v>172</v>
      </c>
      <c r="H266" s="258">
        <v>21</v>
      </c>
      <c r="I266" s="259"/>
      <c r="J266" s="260">
        <f>ROUND(I266*H266,2)</f>
        <v>0</v>
      </c>
      <c r="K266" s="256" t="s">
        <v>152</v>
      </c>
      <c r="L266" s="261"/>
      <c r="M266" s="262" t="s">
        <v>19</v>
      </c>
      <c r="N266" s="263" t="s">
        <v>41</v>
      </c>
      <c r="O266" s="86"/>
      <c r="P266" s="223">
        <f>O266*H266</f>
        <v>0</v>
      </c>
      <c r="Q266" s="223">
        <v>5.0000000000000002E-05</v>
      </c>
      <c r="R266" s="223">
        <f>Q266*H266</f>
        <v>0.0010500000000000002</v>
      </c>
      <c r="S266" s="223">
        <v>0</v>
      </c>
      <c r="T266" s="22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5" t="s">
        <v>367</v>
      </c>
      <c r="AT266" s="225" t="s">
        <v>159</v>
      </c>
      <c r="AU266" s="225" t="s">
        <v>79</v>
      </c>
      <c r="AY266" s="19" t="s">
        <v>143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9" t="s">
        <v>77</v>
      </c>
      <c r="BK266" s="226">
        <f>ROUND(I266*H266,2)</f>
        <v>0</v>
      </c>
      <c r="BL266" s="19" t="s">
        <v>257</v>
      </c>
      <c r="BM266" s="225" t="s">
        <v>1247</v>
      </c>
    </row>
    <row r="267" s="14" customFormat="1">
      <c r="A267" s="14"/>
      <c r="B267" s="243"/>
      <c r="C267" s="244"/>
      <c r="D267" s="234" t="s">
        <v>157</v>
      </c>
      <c r="E267" s="244"/>
      <c r="F267" s="246" t="s">
        <v>629</v>
      </c>
      <c r="G267" s="244"/>
      <c r="H267" s="247">
        <v>21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157</v>
      </c>
      <c r="AU267" s="253" t="s">
        <v>79</v>
      </c>
      <c r="AV267" s="14" t="s">
        <v>79</v>
      </c>
      <c r="AW267" s="14" t="s">
        <v>4</v>
      </c>
      <c r="AX267" s="14" t="s">
        <v>77</v>
      </c>
      <c r="AY267" s="253" t="s">
        <v>143</v>
      </c>
    </row>
    <row r="268" s="2" customFormat="1" ht="24.15" customHeight="1">
      <c r="A268" s="40"/>
      <c r="B268" s="41"/>
      <c r="C268" s="214" t="s">
        <v>583</v>
      </c>
      <c r="D268" s="214" t="s">
        <v>148</v>
      </c>
      <c r="E268" s="215" t="s">
        <v>1248</v>
      </c>
      <c r="F268" s="216" t="s">
        <v>1249</v>
      </c>
      <c r="G268" s="217" t="s">
        <v>370</v>
      </c>
      <c r="H268" s="218">
        <v>1</v>
      </c>
      <c r="I268" s="219"/>
      <c r="J268" s="220">
        <f>ROUND(I268*H268,2)</f>
        <v>0</v>
      </c>
      <c r="K268" s="216" t="s">
        <v>162</v>
      </c>
      <c r="L268" s="46"/>
      <c r="M268" s="221" t="s">
        <v>19</v>
      </c>
      <c r="N268" s="222" t="s">
        <v>41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257</v>
      </c>
      <c r="AT268" s="225" t="s">
        <v>148</v>
      </c>
      <c r="AU268" s="225" t="s">
        <v>79</v>
      </c>
      <c r="AY268" s="19" t="s">
        <v>143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77</v>
      </c>
      <c r="BK268" s="226">
        <f>ROUND(I268*H268,2)</f>
        <v>0</v>
      </c>
      <c r="BL268" s="19" t="s">
        <v>257</v>
      </c>
      <c r="BM268" s="225" t="s">
        <v>1250</v>
      </c>
    </row>
    <row r="269" s="12" customFormat="1" ht="25.92" customHeight="1">
      <c r="A269" s="12"/>
      <c r="B269" s="198"/>
      <c r="C269" s="199"/>
      <c r="D269" s="200" t="s">
        <v>69</v>
      </c>
      <c r="E269" s="201" t="s">
        <v>1251</v>
      </c>
      <c r="F269" s="201" t="s">
        <v>1252</v>
      </c>
      <c r="G269" s="199"/>
      <c r="H269" s="199"/>
      <c r="I269" s="202"/>
      <c r="J269" s="203">
        <f>BK269</f>
        <v>0</v>
      </c>
      <c r="K269" s="199"/>
      <c r="L269" s="204"/>
      <c r="M269" s="205"/>
      <c r="N269" s="206"/>
      <c r="O269" s="206"/>
      <c r="P269" s="207">
        <f>SUM(P270:P271)</f>
        <v>0</v>
      </c>
      <c r="Q269" s="206"/>
      <c r="R269" s="207">
        <f>SUM(R270:R271)</f>
        <v>0</v>
      </c>
      <c r="S269" s="206"/>
      <c r="T269" s="208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153</v>
      </c>
      <c r="AT269" s="210" t="s">
        <v>69</v>
      </c>
      <c r="AU269" s="210" t="s">
        <v>70</v>
      </c>
      <c r="AY269" s="209" t="s">
        <v>143</v>
      </c>
      <c r="BK269" s="211">
        <f>SUM(BK270:BK271)</f>
        <v>0</v>
      </c>
    </row>
    <row r="270" s="2" customFormat="1" ht="37.8" customHeight="1">
      <c r="A270" s="40"/>
      <c r="B270" s="41"/>
      <c r="C270" s="214" t="s">
        <v>588</v>
      </c>
      <c r="D270" s="214" t="s">
        <v>148</v>
      </c>
      <c r="E270" s="215" t="s">
        <v>1253</v>
      </c>
      <c r="F270" s="216" t="s">
        <v>1254</v>
      </c>
      <c r="G270" s="217" t="s">
        <v>1255</v>
      </c>
      <c r="H270" s="218">
        <v>40</v>
      </c>
      <c r="I270" s="219"/>
      <c r="J270" s="220">
        <f>ROUND(I270*H270,2)</f>
        <v>0</v>
      </c>
      <c r="K270" s="216" t="s">
        <v>152</v>
      </c>
      <c r="L270" s="46"/>
      <c r="M270" s="221" t="s">
        <v>19</v>
      </c>
      <c r="N270" s="222" t="s">
        <v>41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1221</v>
      </c>
      <c r="AT270" s="225" t="s">
        <v>148</v>
      </c>
      <c r="AU270" s="225" t="s">
        <v>77</v>
      </c>
      <c r="AY270" s="19" t="s">
        <v>143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77</v>
      </c>
      <c r="BK270" s="226">
        <f>ROUND(I270*H270,2)</f>
        <v>0</v>
      </c>
      <c r="BL270" s="19" t="s">
        <v>1221</v>
      </c>
      <c r="BM270" s="225" t="s">
        <v>1256</v>
      </c>
    </row>
    <row r="271" s="2" customFormat="1">
      <c r="A271" s="40"/>
      <c r="B271" s="41"/>
      <c r="C271" s="42"/>
      <c r="D271" s="227" t="s">
        <v>155</v>
      </c>
      <c r="E271" s="42"/>
      <c r="F271" s="228" t="s">
        <v>1257</v>
      </c>
      <c r="G271" s="42"/>
      <c r="H271" s="42"/>
      <c r="I271" s="229"/>
      <c r="J271" s="42"/>
      <c r="K271" s="42"/>
      <c r="L271" s="46"/>
      <c r="M271" s="276"/>
      <c r="N271" s="277"/>
      <c r="O271" s="278"/>
      <c r="P271" s="278"/>
      <c r="Q271" s="278"/>
      <c r="R271" s="278"/>
      <c r="S271" s="278"/>
      <c r="T271" s="279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155</v>
      </c>
      <c r="AU271" s="19" t="s">
        <v>77</v>
      </c>
    </row>
    <row r="272" s="2" customFormat="1" ht="6.96" customHeight="1">
      <c r="A272" s="40"/>
      <c r="B272" s="61"/>
      <c r="C272" s="62"/>
      <c r="D272" s="62"/>
      <c r="E272" s="62"/>
      <c r="F272" s="62"/>
      <c r="G272" s="62"/>
      <c r="H272" s="62"/>
      <c r="I272" s="62"/>
      <c r="J272" s="62"/>
      <c r="K272" s="62"/>
      <c r="L272" s="46"/>
      <c r="M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</row>
  </sheetData>
  <sheetProtection sheet="1" autoFilter="0" formatColumns="0" formatRows="0" objects="1" scenarios="1" spinCount="100000" saltValue="KWTT+0glteCwfRSymg8DZL3kY/lqch9aOyaX1N7SiPs7IKH2IdOr/ovG7aXlVG2J9i6ylfCh+0MO1eNPmDqkFQ==" hashValue="ACxgT+iiGOCTobkkWs7d8KqEiqPsBgWZN6UMBjrGzAmaRsw2HcMmP4aXw2dwsqLgj1i0a/0k9sVYGxWb3Kz9eQ==" algorithmName="SHA-512" password="CC35"/>
  <autoFilter ref="C94:K271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1/310235241"/>
    <hyperlink ref="F104" r:id="rId2" display="https://podminky.urs.cz/item/CS_URS_2024_01/611325221"/>
    <hyperlink ref="F106" r:id="rId3" display="https://podminky.urs.cz/item/CS_URS_2024_01/612325221"/>
    <hyperlink ref="F108" r:id="rId4" display="https://podminky.urs.cz/item/CS_URS_2024_01/612135101"/>
    <hyperlink ref="F110" r:id="rId5" display="https://podminky.urs.cz/item/CS_URS_2024_01/612321121"/>
    <hyperlink ref="F115" r:id="rId6" display="https://podminky.urs.cz/item/CS_URS_2024_01/612321131"/>
    <hyperlink ref="F120" r:id="rId7" display="https://podminky.urs.cz/item/CS_URS_2024_01/619995001"/>
    <hyperlink ref="F129" r:id="rId8" display="https://podminky.urs.cz/item/CS_URS_2024_01/971033141"/>
    <hyperlink ref="F132" r:id="rId9" display="https://podminky.urs.cz/item/CS_URS_2024_01/974031142"/>
    <hyperlink ref="F134" r:id="rId10" display="https://podminky.urs.cz/item/CS_URS_2024_01/978059541"/>
    <hyperlink ref="F140" r:id="rId11" display="https://podminky.urs.cz/item/CS_URS_2024_01/997013211"/>
    <hyperlink ref="F142" r:id="rId12" display="https://podminky.urs.cz/item/CS_URS_2024_01/997013501"/>
    <hyperlink ref="F144" r:id="rId13" display="https://podminky.urs.cz/item/CS_URS_2024_01/997013509"/>
    <hyperlink ref="F150" r:id="rId14" display="https://podminky.urs.cz/item/CS_URS_2024_01/997013631"/>
    <hyperlink ref="F154" r:id="rId15" display="https://podminky.urs.cz/item/CS_URS_2024_01/998018001"/>
    <hyperlink ref="F158" r:id="rId16" display="https://podminky.urs.cz/item/CS_URS_2024_01/722130801"/>
    <hyperlink ref="F167" r:id="rId17" display="https://podminky.urs.cz/item/CS_URS_2024_01/722130821"/>
    <hyperlink ref="F170" r:id="rId18" display="https://podminky.urs.cz/item/CS_URS_2024_01/722174022"/>
    <hyperlink ref="F172" r:id="rId19" display="https://podminky.urs.cz/item/CS_URS_2024_01/722174023"/>
    <hyperlink ref="F174" r:id="rId20" display="https://podminky.urs.cz/item/CS_URS_2024_01/722174024"/>
    <hyperlink ref="F176" r:id="rId21" display="https://podminky.urs.cz/item/CS_URS_2024_01/722181211"/>
    <hyperlink ref="F178" r:id="rId22" display="https://podminky.urs.cz/item/CS_URS_2024_01/722181212"/>
    <hyperlink ref="F180" r:id="rId23" display="https://podminky.urs.cz/item/CS_URS_2024_01/722181213"/>
    <hyperlink ref="F182" r:id="rId24" display="https://podminky.urs.cz/item/CS_URS_2024_01/722182011"/>
    <hyperlink ref="F184" r:id="rId25" display="https://podminky.urs.cz/item/CS_URS_2024_01/722182012"/>
    <hyperlink ref="F186" r:id="rId26" display="https://podminky.urs.cz/item/CS_URS_2024_01/722182013"/>
    <hyperlink ref="F188" r:id="rId27" display="https://podminky.urs.cz/item/CS_URS_2024_01/722190901"/>
    <hyperlink ref="F190" r:id="rId28" display="https://podminky.urs.cz/item/CS_URS_2024_01/722220223"/>
    <hyperlink ref="F192" r:id="rId29" display="https://podminky.urs.cz/item/CS_URS_2024_01/722220231"/>
    <hyperlink ref="F194" r:id="rId30" display="https://podminky.urs.cz/item/CS_URS_2024_01/722220232"/>
    <hyperlink ref="F196" r:id="rId31" display="https://podminky.urs.cz/item/CS_URS_2024_01/722220233"/>
    <hyperlink ref="F198" r:id="rId32" display="https://podminky.urs.cz/item/CS_URS_2024_01/722220243"/>
    <hyperlink ref="F200" r:id="rId33" display="https://podminky.urs.cz/item/CS_URS_2024_01/722225301"/>
    <hyperlink ref="F202" r:id="rId34" display="https://podminky.urs.cz/item/CS_URS_2024_01/722225302"/>
    <hyperlink ref="F204" r:id="rId35" display="https://podminky.urs.cz/item/CS_URS_2024_01/722225303"/>
    <hyperlink ref="F206" r:id="rId36" display="https://podminky.urs.cz/item/CS_URS_2024_01/722225304"/>
    <hyperlink ref="F214" r:id="rId37" display="https://podminky.urs.cz/item/CS_URS_2024_01/722230102"/>
    <hyperlink ref="F216" r:id="rId38" display="https://podminky.urs.cz/item/CS_URS_2024_01/722230103"/>
    <hyperlink ref="F218" r:id="rId39" display="https://podminky.urs.cz/item/CS_URS_2024_01/722230104"/>
    <hyperlink ref="F223" r:id="rId40" display="https://podminky.urs.cz/item/CS_URS_2024_01/722290246"/>
    <hyperlink ref="F226" r:id="rId41" display="https://podminky.urs.cz/item/CS_URS_2024_01/998722121"/>
    <hyperlink ref="F229" r:id="rId42" display="https://podminky.urs.cz/item/CS_URS_2024_01/725210821"/>
    <hyperlink ref="F231" r:id="rId43" display="https://podminky.urs.cz/item/CS_URS_2024_01/725211603"/>
    <hyperlink ref="F233" r:id="rId44" display="https://podminky.urs.cz/item/CS_URS_2024_01/725820801"/>
    <hyperlink ref="F235" r:id="rId45" display="https://podminky.urs.cz/item/CS_URS_2024_01/725829121"/>
    <hyperlink ref="F238" r:id="rId46" display="https://podminky.urs.cz/item/CS_URS_2024_01/998725121"/>
    <hyperlink ref="F241" r:id="rId47" display="https://podminky.urs.cz/item/CS_URS_2024_01/781121011"/>
    <hyperlink ref="F246" r:id="rId48" display="https://podminky.urs.cz/item/CS_URS_2024_01/781472216"/>
    <hyperlink ref="F253" r:id="rId49" display="https://podminky.urs.cz/item/CS_URS_2024_01/781161021"/>
    <hyperlink ref="F260" r:id="rId50" display="https://podminky.urs.cz/item/CS_URS_2024_01/781495115"/>
    <hyperlink ref="F262" r:id="rId51" display="https://podminky.urs.cz/item/CS_URS_2024_01/998781121"/>
    <hyperlink ref="F265" r:id="rId52" display="https://podminky.urs.cz/item/CS_URS_2024_01/784171101"/>
    <hyperlink ref="F271" r:id="rId53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1258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1259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1260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1261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1262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1263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1264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1265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1266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1267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1268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76</v>
      </c>
      <c r="F18" s="291" t="s">
        <v>1269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1270</v>
      </c>
      <c r="F19" s="291" t="s">
        <v>1271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1272</v>
      </c>
      <c r="F20" s="291" t="s">
        <v>1273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1274</v>
      </c>
      <c r="F21" s="291" t="s">
        <v>1275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1276</v>
      </c>
      <c r="F22" s="291" t="s">
        <v>1277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83</v>
      </c>
      <c r="F23" s="291" t="s">
        <v>1278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1279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1280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1281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1282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1283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1284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1285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1286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1287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129</v>
      </c>
      <c r="F36" s="291"/>
      <c r="G36" s="291" t="s">
        <v>1288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1289</v>
      </c>
      <c r="F37" s="291"/>
      <c r="G37" s="291" t="s">
        <v>1290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51</v>
      </c>
      <c r="F38" s="291"/>
      <c r="G38" s="291" t="s">
        <v>1291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52</v>
      </c>
      <c r="F39" s="291"/>
      <c r="G39" s="291" t="s">
        <v>1292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130</v>
      </c>
      <c r="F40" s="291"/>
      <c r="G40" s="291" t="s">
        <v>1293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131</v>
      </c>
      <c r="F41" s="291"/>
      <c r="G41" s="291" t="s">
        <v>1294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1295</v>
      </c>
      <c r="F42" s="291"/>
      <c r="G42" s="291" t="s">
        <v>1296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1297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1298</v>
      </c>
      <c r="F44" s="291"/>
      <c r="G44" s="291" t="s">
        <v>1299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133</v>
      </c>
      <c r="F45" s="291"/>
      <c r="G45" s="291" t="s">
        <v>1300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1301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1302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1303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1304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1305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1306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1307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1308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1309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1310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1311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1312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1313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1314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1315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1316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1317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1318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1319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1320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1321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1322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1323</v>
      </c>
      <c r="D76" s="309"/>
      <c r="E76" s="309"/>
      <c r="F76" s="309" t="s">
        <v>1324</v>
      </c>
      <c r="G76" s="310"/>
      <c r="H76" s="309" t="s">
        <v>52</v>
      </c>
      <c r="I76" s="309" t="s">
        <v>55</v>
      </c>
      <c r="J76" s="309" t="s">
        <v>1325</v>
      </c>
      <c r="K76" s="308"/>
    </row>
    <row r="77" s="1" customFormat="1" ht="17.25" customHeight="1">
      <c r="B77" s="306"/>
      <c r="C77" s="311" t="s">
        <v>1326</v>
      </c>
      <c r="D77" s="311"/>
      <c r="E77" s="311"/>
      <c r="F77" s="312" t="s">
        <v>1327</v>
      </c>
      <c r="G77" s="313"/>
      <c r="H77" s="311"/>
      <c r="I77" s="311"/>
      <c r="J77" s="311" t="s">
        <v>1328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51</v>
      </c>
      <c r="D79" s="316"/>
      <c r="E79" s="316"/>
      <c r="F79" s="317" t="s">
        <v>1329</v>
      </c>
      <c r="G79" s="318"/>
      <c r="H79" s="294" t="s">
        <v>1330</v>
      </c>
      <c r="I79" s="294" t="s">
        <v>1331</v>
      </c>
      <c r="J79" s="294">
        <v>20</v>
      </c>
      <c r="K79" s="308"/>
    </row>
    <row r="80" s="1" customFormat="1" ht="15" customHeight="1">
      <c r="B80" s="306"/>
      <c r="C80" s="294" t="s">
        <v>1332</v>
      </c>
      <c r="D80" s="294"/>
      <c r="E80" s="294"/>
      <c r="F80" s="317" t="s">
        <v>1329</v>
      </c>
      <c r="G80" s="318"/>
      <c r="H80" s="294" t="s">
        <v>1333</v>
      </c>
      <c r="I80" s="294" t="s">
        <v>1331</v>
      </c>
      <c r="J80" s="294">
        <v>120</v>
      </c>
      <c r="K80" s="308"/>
    </row>
    <row r="81" s="1" customFormat="1" ht="15" customHeight="1">
      <c r="B81" s="319"/>
      <c r="C81" s="294" t="s">
        <v>1334</v>
      </c>
      <c r="D81" s="294"/>
      <c r="E81" s="294"/>
      <c r="F81" s="317" t="s">
        <v>1335</v>
      </c>
      <c r="G81" s="318"/>
      <c r="H81" s="294" t="s">
        <v>1336</v>
      </c>
      <c r="I81" s="294" t="s">
        <v>1331</v>
      </c>
      <c r="J81" s="294">
        <v>50</v>
      </c>
      <c r="K81" s="308"/>
    </row>
    <row r="82" s="1" customFormat="1" ht="15" customHeight="1">
      <c r="B82" s="319"/>
      <c r="C82" s="294" t="s">
        <v>1337</v>
      </c>
      <c r="D82" s="294"/>
      <c r="E82" s="294"/>
      <c r="F82" s="317" t="s">
        <v>1329</v>
      </c>
      <c r="G82" s="318"/>
      <c r="H82" s="294" t="s">
        <v>1338</v>
      </c>
      <c r="I82" s="294" t="s">
        <v>1339</v>
      </c>
      <c r="J82" s="294"/>
      <c r="K82" s="308"/>
    </row>
    <row r="83" s="1" customFormat="1" ht="15" customHeight="1">
      <c r="B83" s="319"/>
      <c r="C83" s="320" t="s">
        <v>1340</v>
      </c>
      <c r="D83" s="320"/>
      <c r="E83" s="320"/>
      <c r="F83" s="321" t="s">
        <v>1335</v>
      </c>
      <c r="G83" s="320"/>
      <c r="H83" s="320" t="s">
        <v>1341</v>
      </c>
      <c r="I83" s="320" t="s">
        <v>1331</v>
      </c>
      <c r="J83" s="320">
        <v>15</v>
      </c>
      <c r="K83" s="308"/>
    </row>
    <row r="84" s="1" customFormat="1" ht="15" customHeight="1">
      <c r="B84" s="319"/>
      <c r="C84" s="320" t="s">
        <v>1342</v>
      </c>
      <c r="D84" s="320"/>
      <c r="E84" s="320"/>
      <c r="F84" s="321" t="s">
        <v>1335</v>
      </c>
      <c r="G84" s="320"/>
      <c r="H84" s="320" t="s">
        <v>1343</v>
      </c>
      <c r="I84" s="320" t="s">
        <v>1331</v>
      </c>
      <c r="J84" s="320">
        <v>15</v>
      </c>
      <c r="K84" s="308"/>
    </row>
    <row r="85" s="1" customFormat="1" ht="15" customHeight="1">
      <c r="B85" s="319"/>
      <c r="C85" s="320" t="s">
        <v>1344</v>
      </c>
      <c r="D85" s="320"/>
      <c r="E85" s="320"/>
      <c r="F85" s="321" t="s">
        <v>1335</v>
      </c>
      <c r="G85" s="320"/>
      <c r="H85" s="320" t="s">
        <v>1345</v>
      </c>
      <c r="I85" s="320" t="s">
        <v>1331</v>
      </c>
      <c r="J85" s="320">
        <v>20</v>
      </c>
      <c r="K85" s="308"/>
    </row>
    <row r="86" s="1" customFormat="1" ht="15" customHeight="1">
      <c r="B86" s="319"/>
      <c r="C86" s="320" t="s">
        <v>1346</v>
      </c>
      <c r="D86" s="320"/>
      <c r="E86" s="320"/>
      <c r="F86" s="321" t="s">
        <v>1335</v>
      </c>
      <c r="G86" s="320"/>
      <c r="H86" s="320" t="s">
        <v>1347</v>
      </c>
      <c r="I86" s="320" t="s">
        <v>1331</v>
      </c>
      <c r="J86" s="320">
        <v>20</v>
      </c>
      <c r="K86" s="308"/>
    </row>
    <row r="87" s="1" customFormat="1" ht="15" customHeight="1">
      <c r="B87" s="319"/>
      <c r="C87" s="294" t="s">
        <v>1348</v>
      </c>
      <c r="D87" s="294"/>
      <c r="E87" s="294"/>
      <c r="F87" s="317" t="s">
        <v>1335</v>
      </c>
      <c r="G87" s="318"/>
      <c r="H87" s="294" t="s">
        <v>1349</v>
      </c>
      <c r="I87" s="294" t="s">
        <v>1331</v>
      </c>
      <c r="J87" s="294">
        <v>50</v>
      </c>
      <c r="K87" s="308"/>
    </row>
    <row r="88" s="1" customFormat="1" ht="15" customHeight="1">
      <c r="B88" s="319"/>
      <c r="C88" s="294" t="s">
        <v>1350</v>
      </c>
      <c r="D88" s="294"/>
      <c r="E88" s="294"/>
      <c r="F88" s="317" t="s">
        <v>1335</v>
      </c>
      <c r="G88" s="318"/>
      <c r="H88" s="294" t="s">
        <v>1351</v>
      </c>
      <c r="I88" s="294" t="s">
        <v>1331</v>
      </c>
      <c r="J88" s="294">
        <v>20</v>
      </c>
      <c r="K88" s="308"/>
    </row>
    <row r="89" s="1" customFormat="1" ht="15" customHeight="1">
      <c r="B89" s="319"/>
      <c r="C89" s="294" t="s">
        <v>1352</v>
      </c>
      <c r="D89" s="294"/>
      <c r="E89" s="294"/>
      <c r="F89" s="317" t="s">
        <v>1335</v>
      </c>
      <c r="G89" s="318"/>
      <c r="H89" s="294" t="s">
        <v>1353</v>
      </c>
      <c r="I89" s="294" t="s">
        <v>1331</v>
      </c>
      <c r="J89" s="294">
        <v>20</v>
      </c>
      <c r="K89" s="308"/>
    </row>
    <row r="90" s="1" customFormat="1" ht="15" customHeight="1">
      <c r="B90" s="319"/>
      <c r="C90" s="294" t="s">
        <v>1354</v>
      </c>
      <c r="D90" s="294"/>
      <c r="E90" s="294"/>
      <c r="F90" s="317" t="s">
        <v>1335</v>
      </c>
      <c r="G90" s="318"/>
      <c r="H90" s="294" t="s">
        <v>1355</v>
      </c>
      <c r="I90" s="294" t="s">
        <v>1331</v>
      </c>
      <c r="J90" s="294">
        <v>50</v>
      </c>
      <c r="K90" s="308"/>
    </row>
    <row r="91" s="1" customFormat="1" ht="15" customHeight="1">
      <c r="B91" s="319"/>
      <c r="C91" s="294" t="s">
        <v>1356</v>
      </c>
      <c r="D91" s="294"/>
      <c r="E91" s="294"/>
      <c r="F91" s="317" t="s">
        <v>1335</v>
      </c>
      <c r="G91" s="318"/>
      <c r="H91" s="294" t="s">
        <v>1356</v>
      </c>
      <c r="I91" s="294" t="s">
        <v>1331</v>
      </c>
      <c r="J91" s="294">
        <v>50</v>
      </c>
      <c r="K91" s="308"/>
    </row>
    <row r="92" s="1" customFormat="1" ht="15" customHeight="1">
      <c r="B92" s="319"/>
      <c r="C92" s="294" t="s">
        <v>1357</v>
      </c>
      <c r="D92" s="294"/>
      <c r="E92" s="294"/>
      <c r="F92" s="317" t="s">
        <v>1335</v>
      </c>
      <c r="G92" s="318"/>
      <c r="H92" s="294" t="s">
        <v>1358</v>
      </c>
      <c r="I92" s="294" t="s">
        <v>1331</v>
      </c>
      <c r="J92" s="294">
        <v>255</v>
      </c>
      <c r="K92" s="308"/>
    </row>
    <row r="93" s="1" customFormat="1" ht="15" customHeight="1">
      <c r="B93" s="319"/>
      <c r="C93" s="294" t="s">
        <v>1359</v>
      </c>
      <c r="D93" s="294"/>
      <c r="E93" s="294"/>
      <c r="F93" s="317" t="s">
        <v>1329</v>
      </c>
      <c r="G93" s="318"/>
      <c r="H93" s="294" t="s">
        <v>1360</v>
      </c>
      <c r="I93" s="294" t="s">
        <v>1361</v>
      </c>
      <c r="J93" s="294"/>
      <c r="K93" s="308"/>
    </row>
    <row r="94" s="1" customFormat="1" ht="15" customHeight="1">
      <c r="B94" s="319"/>
      <c r="C94" s="294" t="s">
        <v>1362</v>
      </c>
      <c r="D94" s="294"/>
      <c r="E94" s="294"/>
      <c r="F94" s="317" t="s">
        <v>1329</v>
      </c>
      <c r="G94" s="318"/>
      <c r="H94" s="294" t="s">
        <v>1363</v>
      </c>
      <c r="I94" s="294" t="s">
        <v>1364</v>
      </c>
      <c r="J94" s="294"/>
      <c r="K94" s="308"/>
    </row>
    <row r="95" s="1" customFormat="1" ht="15" customHeight="1">
      <c r="B95" s="319"/>
      <c r="C95" s="294" t="s">
        <v>1365</v>
      </c>
      <c r="D95" s="294"/>
      <c r="E95" s="294"/>
      <c r="F95" s="317" t="s">
        <v>1329</v>
      </c>
      <c r="G95" s="318"/>
      <c r="H95" s="294" t="s">
        <v>1365</v>
      </c>
      <c r="I95" s="294" t="s">
        <v>1364</v>
      </c>
      <c r="J95" s="294"/>
      <c r="K95" s="308"/>
    </row>
    <row r="96" s="1" customFormat="1" ht="15" customHeight="1">
      <c r="B96" s="319"/>
      <c r="C96" s="294" t="s">
        <v>36</v>
      </c>
      <c r="D96" s="294"/>
      <c r="E96" s="294"/>
      <c r="F96" s="317" t="s">
        <v>1329</v>
      </c>
      <c r="G96" s="318"/>
      <c r="H96" s="294" t="s">
        <v>1366</v>
      </c>
      <c r="I96" s="294" t="s">
        <v>1364</v>
      </c>
      <c r="J96" s="294"/>
      <c r="K96" s="308"/>
    </row>
    <row r="97" s="1" customFormat="1" ht="15" customHeight="1">
      <c r="B97" s="319"/>
      <c r="C97" s="294" t="s">
        <v>46</v>
      </c>
      <c r="D97" s="294"/>
      <c r="E97" s="294"/>
      <c r="F97" s="317" t="s">
        <v>1329</v>
      </c>
      <c r="G97" s="318"/>
      <c r="H97" s="294" t="s">
        <v>1367</v>
      </c>
      <c r="I97" s="294" t="s">
        <v>1364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1368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1323</v>
      </c>
      <c r="D103" s="309"/>
      <c r="E103" s="309"/>
      <c r="F103" s="309" t="s">
        <v>1324</v>
      </c>
      <c r="G103" s="310"/>
      <c r="H103" s="309" t="s">
        <v>52</v>
      </c>
      <c r="I103" s="309" t="s">
        <v>55</v>
      </c>
      <c r="J103" s="309" t="s">
        <v>1325</v>
      </c>
      <c r="K103" s="308"/>
    </row>
    <row r="104" s="1" customFormat="1" ht="17.25" customHeight="1">
      <c r="B104" s="306"/>
      <c r="C104" s="311" t="s">
        <v>1326</v>
      </c>
      <c r="D104" s="311"/>
      <c r="E104" s="311"/>
      <c r="F104" s="312" t="s">
        <v>1327</v>
      </c>
      <c r="G104" s="313"/>
      <c r="H104" s="311"/>
      <c r="I104" s="311"/>
      <c r="J104" s="311" t="s">
        <v>1328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51</v>
      </c>
      <c r="D106" s="316"/>
      <c r="E106" s="316"/>
      <c r="F106" s="317" t="s">
        <v>1329</v>
      </c>
      <c r="G106" s="294"/>
      <c r="H106" s="294" t="s">
        <v>1369</v>
      </c>
      <c r="I106" s="294" t="s">
        <v>1331</v>
      </c>
      <c r="J106" s="294">
        <v>20</v>
      </c>
      <c r="K106" s="308"/>
    </row>
    <row r="107" s="1" customFormat="1" ht="15" customHeight="1">
      <c r="B107" s="306"/>
      <c r="C107" s="294" t="s">
        <v>1332</v>
      </c>
      <c r="D107" s="294"/>
      <c r="E107" s="294"/>
      <c r="F107" s="317" t="s">
        <v>1329</v>
      </c>
      <c r="G107" s="294"/>
      <c r="H107" s="294" t="s">
        <v>1369</v>
      </c>
      <c r="I107" s="294" t="s">
        <v>1331</v>
      </c>
      <c r="J107" s="294">
        <v>120</v>
      </c>
      <c r="K107" s="308"/>
    </row>
    <row r="108" s="1" customFormat="1" ht="15" customHeight="1">
      <c r="B108" s="319"/>
      <c r="C108" s="294" t="s">
        <v>1334</v>
      </c>
      <c r="D108" s="294"/>
      <c r="E108" s="294"/>
      <c r="F108" s="317" t="s">
        <v>1335</v>
      </c>
      <c r="G108" s="294"/>
      <c r="H108" s="294" t="s">
        <v>1369</v>
      </c>
      <c r="I108" s="294" t="s">
        <v>1331</v>
      </c>
      <c r="J108" s="294">
        <v>50</v>
      </c>
      <c r="K108" s="308"/>
    </row>
    <row r="109" s="1" customFormat="1" ht="15" customHeight="1">
      <c r="B109" s="319"/>
      <c r="C109" s="294" t="s">
        <v>1337</v>
      </c>
      <c r="D109" s="294"/>
      <c r="E109" s="294"/>
      <c r="F109" s="317" t="s">
        <v>1329</v>
      </c>
      <c r="G109" s="294"/>
      <c r="H109" s="294" t="s">
        <v>1369</v>
      </c>
      <c r="I109" s="294" t="s">
        <v>1339</v>
      </c>
      <c r="J109" s="294"/>
      <c r="K109" s="308"/>
    </row>
    <row r="110" s="1" customFormat="1" ht="15" customHeight="1">
      <c r="B110" s="319"/>
      <c r="C110" s="294" t="s">
        <v>1348</v>
      </c>
      <c r="D110" s="294"/>
      <c r="E110" s="294"/>
      <c r="F110" s="317" t="s">
        <v>1335</v>
      </c>
      <c r="G110" s="294"/>
      <c r="H110" s="294" t="s">
        <v>1369</v>
      </c>
      <c r="I110" s="294" t="s">
        <v>1331</v>
      </c>
      <c r="J110" s="294">
        <v>50</v>
      </c>
      <c r="K110" s="308"/>
    </row>
    <row r="111" s="1" customFormat="1" ht="15" customHeight="1">
      <c r="B111" s="319"/>
      <c r="C111" s="294" t="s">
        <v>1356</v>
      </c>
      <c r="D111" s="294"/>
      <c r="E111" s="294"/>
      <c r="F111" s="317" t="s">
        <v>1335</v>
      </c>
      <c r="G111" s="294"/>
      <c r="H111" s="294" t="s">
        <v>1369</v>
      </c>
      <c r="I111" s="294" t="s">
        <v>1331</v>
      </c>
      <c r="J111" s="294">
        <v>50</v>
      </c>
      <c r="K111" s="308"/>
    </row>
    <row r="112" s="1" customFormat="1" ht="15" customHeight="1">
      <c r="B112" s="319"/>
      <c r="C112" s="294" t="s">
        <v>1354</v>
      </c>
      <c r="D112" s="294"/>
      <c r="E112" s="294"/>
      <c r="F112" s="317" t="s">
        <v>1335</v>
      </c>
      <c r="G112" s="294"/>
      <c r="H112" s="294" t="s">
        <v>1369</v>
      </c>
      <c r="I112" s="294" t="s">
        <v>1331</v>
      </c>
      <c r="J112" s="294">
        <v>50</v>
      </c>
      <c r="K112" s="308"/>
    </row>
    <row r="113" s="1" customFormat="1" ht="15" customHeight="1">
      <c r="B113" s="319"/>
      <c r="C113" s="294" t="s">
        <v>51</v>
      </c>
      <c r="D113" s="294"/>
      <c r="E113" s="294"/>
      <c r="F113" s="317" t="s">
        <v>1329</v>
      </c>
      <c r="G113" s="294"/>
      <c r="H113" s="294" t="s">
        <v>1370</v>
      </c>
      <c r="I113" s="294" t="s">
        <v>1331</v>
      </c>
      <c r="J113" s="294">
        <v>20</v>
      </c>
      <c r="K113" s="308"/>
    </row>
    <row r="114" s="1" customFormat="1" ht="15" customHeight="1">
      <c r="B114" s="319"/>
      <c r="C114" s="294" t="s">
        <v>1371</v>
      </c>
      <c r="D114" s="294"/>
      <c r="E114" s="294"/>
      <c r="F114" s="317" t="s">
        <v>1329</v>
      </c>
      <c r="G114" s="294"/>
      <c r="H114" s="294" t="s">
        <v>1372</v>
      </c>
      <c r="I114" s="294" t="s">
        <v>1331</v>
      </c>
      <c r="J114" s="294">
        <v>120</v>
      </c>
      <c r="K114" s="308"/>
    </row>
    <row r="115" s="1" customFormat="1" ht="15" customHeight="1">
      <c r="B115" s="319"/>
      <c r="C115" s="294" t="s">
        <v>36</v>
      </c>
      <c r="D115" s="294"/>
      <c r="E115" s="294"/>
      <c r="F115" s="317" t="s">
        <v>1329</v>
      </c>
      <c r="G115" s="294"/>
      <c r="H115" s="294" t="s">
        <v>1373</v>
      </c>
      <c r="I115" s="294" t="s">
        <v>1364</v>
      </c>
      <c r="J115" s="294"/>
      <c r="K115" s="308"/>
    </row>
    <row r="116" s="1" customFormat="1" ht="15" customHeight="1">
      <c r="B116" s="319"/>
      <c r="C116" s="294" t="s">
        <v>46</v>
      </c>
      <c r="D116" s="294"/>
      <c r="E116" s="294"/>
      <c r="F116" s="317" t="s">
        <v>1329</v>
      </c>
      <c r="G116" s="294"/>
      <c r="H116" s="294" t="s">
        <v>1374</v>
      </c>
      <c r="I116" s="294" t="s">
        <v>1364</v>
      </c>
      <c r="J116" s="294"/>
      <c r="K116" s="308"/>
    </row>
    <row r="117" s="1" customFormat="1" ht="15" customHeight="1">
      <c r="B117" s="319"/>
      <c r="C117" s="294" t="s">
        <v>55</v>
      </c>
      <c r="D117" s="294"/>
      <c r="E117" s="294"/>
      <c r="F117" s="317" t="s">
        <v>1329</v>
      </c>
      <c r="G117" s="294"/>
      <c r="H117" s="294" t="s">
        <v>1375</v>
      </c>
      <c r="I117" s="294" t="s">
        <v>1376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1377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1323</v>
      </c>
      <c r="D123" s="309"/>
      <c r="E123" s="309"/>
      <c r="F123" s="309" t="s">
        <v>1324</v>
      </c>
      <c r="G123" s="310"/>
      <c r="H123" s="309" t="s">
        <v>52</v>
      </c>
      <c r="I123" s="309" t="s">
        <v>55</v>
      </c>
      <c r="J123" s="309" t="s">
        <v>1325</v>
      </c>
      <c r="K123" s="338"/>
    </row>
    <row r="124" s="1" customFormat="1" ht="17.25" customHeight="1">
      <c r="B124" s="337"/>
      <c r="C124" s="311" t="s">
        <v>1326</v>
      </c>
      <c r="D124" s="311"/>
      <c r="E124" s="311"/>
      <c r="F124" s="312" t="s">
        <v>1327</v>
      </c>
      <c r="G124" s="313"/>
      <c r="H124" s="311"/>
      <c r="I124" s="311"/>
      <c r="J124" s="311" t="s">
        <v>1328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1332</v>
      </c>
      <c r="D126" s="316"/>
      <c r="E126" s="316"/>
      <c r="F126" s="317" t="s">
        <v>1329</v>
      </c>
      <c r="G126" s="294"/>
      <c r="H126" s="294" t="s">
        <v>1369</v>
      </c>
      <c r="I126" s="294" t="s">
        <v>1331</v>
      </c>
      <c r="J126" s="294">
        <v>120</v>
      </c>
      <c r="K126" s="342"/>
    </row>
    <row r="127" s="1" customFormat="1" ht="15" customHeight="1">
      <c r="B127" s="339"/>
      <c r="C127" s="294" t="s">
        <v>1378</v>
      </c>
      <c r="D127" s="294"/>
      <c r="E127" s="294"/>
      <c r="F127" s="317" t="s">
        <v>1329</v>
      </c>
      <c r="G127" s="294"/>
      <c r="H127" s="294" t="s">
        <v>1379</v>
      </c>
      <c r="I127" s="294" t="s">
        <v>1331</v>
      </c>
      <c r="J127" s="294" t="s">
        <v>1380</v>
      </c>
      <c r="K127" s="342"/>
    </row>
    <row r="128" s="1" customFormat="1" ht="15" customHeight="1">
      <c r="B128" s="339"/>
      <c r="C128" s="294" t="s">
        <v>83</v>
      </c>
      <c r="D128" s="294"/>
      <c r="E128" s="294"/>
      <c r="F128" s="317" t="s">
        <v>1329</v>
      </c>
      <c r="G128" s="294"/>
      <c r="H128" s="294" t="s">
        <v>1381</v>
      </c>
      <c r="I128" s="294" t="s">
        <v>1331</v>
      </c>
      <c r="J128" s="294" t="s">
        <v>1380</v>
      </c>
      <c r="K128" s="342"/>
    </row>
    <row r="129" s="1" customFormat="1" ht="15" customHeight="1">
      <c r="B129" s="339"/>
      <c r="C129" s="294" t="s">
        <v>1340</v>
      </c>
      <c r="D129" s="294"/>
      <c r="E129" s="294"/>
      <c r="F129" s="317" t="s">
        <v>1335</v>
      </c>
      <c r="G129" s="294"/>
      <c r="H129" s="294" t="s">
        <v>1341</v>
      </c>
      <c r="I129" s="294" t="s">
        <v>1331</v>
      </c>
      <c r="J129" s="294">
        <v>15</v>
      </c>
      <c r="K129" s="342"/>
    </row>
    <row r="130" s="1" customFormat="1" ht="15" customHeight="1">
      <c r="B130" s="339"/>
      <c r="C130" s="320" t="s">
        <v>1342</v>
      </c>
      <c r="D130" s="320"/>
      <c r="E130" s="320"/>
      <c r="F130" s="321" t="s">
        <v>1335</v>
      </c>
      <c r="G130" s="320"/>
      <c r="H130" s="320" t="s">
        <v>1343</v>
      </c>
      <c r="I130" s="320" t="s">
        <v>1331</v>
      </c>
      <c r="J130" s="320">
        <v>15</v>
      </c>
      <c r="K130" s="342"/>
    </row>
    <row r="131" s="1" customFormat="1" ht="15" customHeight="1">
      <c r="B131" s="339"/>
      <c r="C131" s="320" t="s">
        <v>1344</v>
      </c>
      <c r="D131" s="320"/>
      <c r="E131" s="320"/>
      <c r="F131" s="321" t="s">
        <v>1335</v>
      </c>
      <c r="G131" s="320"/>
      <c r="H131" s="320" t="s">
        <v>1345</v>
      </c>
      <c r="I131" s="320" t="s">
        <v>1331</v>
      </c>
      <c r="J131" s="320">
        <v>20</v>
      </c>
      <c r="K131" s="342"/>
    </row>
    <row r="132" s="1" customFormat="1" ht="15" customHeight="1">
      <c r="B132" s="339"/>
      <c r="C132" s="320" t="s">
        <v>1346</v>
      </c>
      <c r="D132" s="320"/>
      <c r="E132" s="320"/>
      <c r="F132" s="321" t="s">
        <v>1335</v>
      </c>
      <c r="G132" s="320"/>
      <c r="H132" s="320" t="s">
        <v>1347</v>
      </c>
      <c r="I132" s="320" t="s">
        <v>1331</v>
      </c>
      <c r="J132" s="320">
        <v>20</v>
      </c>
      <c r="K132" s="342"/>
    </row>
    <row r="133" s="1" customFormat="1" ht="15" customHeight="1">
      <c r="B133" s="339"/>
      <c r="C133" s="294" t="s">
        <v>1334</v>
      </c>
      <c r="D133" s="294"/>
      <c r="E133" s="294"/>
      <c r="F133" s="317" t="s">
        <v>1335</v>
      </c>
      <c r="G133" s="294"/>
      <c r="H133" s="294" t="s">
        <v>1369</v>
      </c>
      <c r="I133" s="294" t="s">
        <v>1331</v>
      </c>
      <c r="J133" s="294">
        <v>50</v>
      </c>
      <c r="K133" s="342"/>
    </row>
    <row r="134" s="1" customFormat="1" ht="15" customHeight="1">
      <c r="B134" s="339"/>
      <c r="C134" s="294" t="s">
        <v>1348</v>
      </c>
      <c r="D134" s="294"/>
      <c r="E134" s="294"/>
      <c r="F134" s="317" t="s">
        <v>1335</v>
      </c>
      <c r="G134" s="294"/>
      <c r="H134" s="294" t="s">
        <v>1369</v>
      </c>
      <c r="I134" s="294" t="s">
        <v>1331</v>
      </c>
      <c r="J134" s="294">
        <v>50</v>
      </c>
      <c r="K134" s="342"/>
    </row>
    <row r="135" s="1" customFormat="1" ht="15" customHeight="1">
      <c r="B135" s="339"/>
      <c r="C135" s="294" t="s">
        <v>1354</v>
      </c>
      <c r="D135" s="294"/>
      <c r="E135" s="294"/>
      <c r="F135" s="317" t="s">
        <v>1335</v>
      </c>
      <c r="G135" s="294"/>
      <c r="H135" s="294" t="s">
        <v>1369</v>
      </c>
      <c r="I135" s="294" t="s">
        <v>1331</v>
      </c>
      <c r="J135" s="294">
        <v>50</v>
      </c>
      <c r="K135" s="342"/>
    </row>
    <row r="136" s="1" customFormat="1" ht="15" customHeight="1">
      <c r="B136" s="339"/>
      <c r="C136" s="294" t="s">
        <v>1356</v>
      </c>
      <c r="D136" s="294"/>
      <c r="E136" s="294"/>
      <c r="F136" s="317" t="s">
        <v>1335</v>
      </c>
      <c r="G136" s="294"/>
      <c r="H136" s="294" t="s">
        <v>1369</v>
      </c>
      <c r="I136" s="294" t="s">
        <v>1331</v>
      </c>
      <c r="J136" s="294">
        <v>50</v>
      </c>
      <c r="K136" s="342"/>
    </row>
    <row r="137" s="1" customFormat="1" ht="15" customHeight="1">
      <c r="B137" s="339"/>
      <c r="C137" s="294" t="s">
        <v>1357</v>
      </c>
      <c r="D137" s="294"/>
      <c r="E137" s="294"/>
      <c r="F137" s="317" t="s">
        <v>1335</v>
      </c>
      <c r="G137" s="294"/>
      <c r="H137" s="294" t="s">
        <v>1382</v>
      </c>
      <c r="I137" s="294" t="s">
        <v>1331</v>
      </c>
      <c r="J137" s="294">
        <v>255</v>
      </c>
      <c r="K137" s="342"/>
    </row>
    <row r="138" s="1" customFormat="1" ht="15" customHeight="1">
      <c r="B138" s="339"/>
      <c r="C138" s="294" t="s">
        <v>1359</v>
      </c>
      <c r="D138" s="294"/>
      <c r="E138" s="294"/>
      <c r="F138" s="317" t="s">
        <v>1329</v>
      </c>
      <c r="G138" s="294"/>
      <c r="H138" s="294" t="s">
        <v>1383</v>
      </c>
      <c r="I138" s="294" t="s">
        <v>1361</v>
      </c>
      <c r="J138" s="294"/>
      <c r="K138" s="342"/>
    </row>
    <row r="139" s="1" customFormat="1" ht="15" customHeight="1">
      <c r="B139" s="339"/>
      <c r="C139" s="294" t="s">
        <v>1362</v>
      </c>
      <c r="D139" s="294"/>
      <c r="E139" s="294"/>
      <c r="F139" s="317" t="s">
        <v>1329</v>
      </c>
      <c r="G139" s="294"/>
      <c r="H139" s="294" t="s">
        <v>1384</v>
      </c>
      <c r="I139" s="294" t="s">
        <v>1364</v>
      </c>
      <c r="J139" s="294"/>
      <c r="K139" s="342"/>
    </row>
    <row r="140" s="1" customFormat="1" ht="15" customHeight="1">
      <c r="B140" s="339"/>
      <c r="C140" s="294" t="s">
        <v>1365</v>
      </c>
      <c r="D140" s="294"/>
      <c r="E140" s="294"/>
      <c r="F140" s="317" t="s">
        <v>1329</v>
      </c>
      <c r="G140" s="294"/>
      <c r="H140" s="294" t="s">
        <v>1365</v>
      </c>
      <c r="I140" s="294" t="s">
        <v>1364</v>
      </c>
      <c r="J140" s="294"/>
      <c r="K140" s="342"/>
    </row>
    <row r="141" s="1" customFormat="1" ht="15" customHeight="1">
      <c r="B141" s="339"/>
      <c r="C141" s="294" t="s">
        <v>36</v>
      </c>
      <c r="D141" s="294"/>
      <c r="E141" s="294"/>
      <c r="F141" s="317" t="s">
        <v>1329</v>
      </c>
      <c r="G141" s="294"/>
      <c r="H141" s="294" t="s">
        <v>1385</v>
      </c>
      <c r="I141" s="294" t="s">
        <v>1364</v>
      </c>
      <c r="J141" s="294"/>
      <c r="K141" s="342"/>
    </row>
    <row r="142" s="1" customFormat="1" ht="15" customHeight="1">
      <c r="B142" s="339"/>
      <c r="C142" s="294" t="s">
        <v>1386</v>
      </c>
      <c r="D142" s="294"/>
      <c r="E142" s="294"/>
      <c r="F142" s="317" t="s">
        <v>1329</v>
      </c>
      <c r="G142" s="294"/>
      <c r="H142" s="294" t="s">
        <v>1387</v>
      </c>
      <c r="I142" s="294" t="s">
        <v>1364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1388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1323</v>
      </c>
      <c r="D148" s="309"/>
      <c r="E148" s="309"/>
      <c r="F148" s="309" t="s">
        <v>1324</v>
      </c>
      <c r="G148" s="310"/>
      <c r="H148" s="309" t="s">
        <v>52</v>
      </c>
      <c r="I148" s="309" t="s">
        <v>55</v>
      </c>
      <c r="J148" s="309" t="s">
        <v>1325</v>
      </c>
      <c r="K148" s="308"/>
    </row>
    <row r="149" s="1" customFormat="1" ht="17.25" customHeight="1">
      <c r="B149" s="306"/>
      <c r="C149" s="311" t="s">
        <v>1326</v>
      </c>
      <c r="D149" s="311"/>
      <c r="E149" s="311"/>
      <c r="F149" s="312" t="s">
        <v>1327</v>
      </c>
      <c r="G149" s="313"/>
      <c r="H149" s="311"/>
      <c r="I149" s="311"/>
      <c r="J149" s="311" t="s">
        <v>1328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1332</v>
      </c>
      <c r="D151" s="294"/>
      <c r="E151" s="294"/>
      <c r="F151" s="347" t="s">
        <v>1329</v>
      </c>
      <c r="G151" s="294"/>
      <c r="H151" s="346" t="s">
        <v>1369</v>
      </c>
      <c r="I151" s="346" t="s">
        <v>1331</v>
      </c>
      <c r="J151" s="346">
        <v>120</v>
      </c>
      <c r="K151" s="342"/>
    </row>
    <row r="152" s="1" customFormat="1" ht="15" customHeight="1">
      <c r="B152" s="319"/>
      <c r="C152" s="346" t="s">
        <v>1378</v>
      </c>
      <c r="D152" s="294"/>
      <c r="E152" s="294"/>
      <c r="F152" s="347" t="s">
        <v>1329</v>
      </c>
      <c r="G152" s="294"/>
      <c r="H152" s="346" t="s">
        <v>1389</v>
      </c>
      <c r="I152" s="346" t="s">
        <v>1331</v>
      </c>
      <c r="J152" s="346" t="s">
        <v>1380</v>
      </c>
      <c r="K152" s="342"/>
    </row>
    <row r="153" s="1" customFormat="1" ht="15" customHeight="1">
      <c r="B153" s="319"/>
      <c r="C153" s="346" t="s">
        <v>83</v>
      </c>
      <c r="D153" s="294"/>
      <c r="E153" s="294"/>
      <c r="F153" s="347" t="s">
        <v>1329</v>
      </c>
      <c r="G153" s="294"/>
      <c r="H153" s="346" t="s">
        <v>1390</v>
      </c>
      <c r="I153" s="346" t="s">
        <v>1331</v>
      </c>
      <c r="J153" s="346" t="s">
        <v>1380</v>
      </c>
      <c r="K153" s="342"/>
    </row>
    <row r="154" s="1" customFormat="1" ht="15" customHeight="1">
      <c r="B154" s="319"/>
      <c r="C154" s="346" t="s">
        <v>1334</v>
      </c>
      <c r="D154" s="294"/>
      <c r="E154" s="294"/>
      <c r="F154" s="347" t="s">
        <v>1335</v>
      </c>
      <c r="G154" s="294"/>
      <c r="H154" s="346" t="s">
        <v>1369</v>
      </c>
      <c r="I154" s="346" t="s">
        <v>1331</v>
      </c>
      <c r="J154" s="346">
        <v>50</v>
      </c>
      <c r="K154" s="342"/>
    </row>
    <row r="155" s="1" customFormat="1" ht="15" customHeight="1">
      <c r="B155" s="319"/>
      <c r="C155" s="346" t="s">
        <v>1337</v>
      </c>
      <c r="D155" s="294"/>
      <c r="E155" s="294"/>
      <c r="F155" s="347" t="s">
        <v>1329</v>
      </c>
      <c r="G155" s="294"/>
      <c r="H155" s="346" t="s">
        <v>1369</v>
      </c>
      <c r="I155" s="346" t="s">
        <v>1339</v>
      </c>
      <c r="J155" s="346"/>
      <c r="K155" s="342"/>
    </row>
    <row r="156" s="1" customFormat="1" ht="15" customHeight="1">
      <c r="B156" s="319"/>
      <c r="C156" s="346" t="s">
        <v>1348</v>
      </c>
      <c r="D156" s="294"/>
      <c r="E156" s="294"/>
      <c r="F156" s="347" t="s">
        <v>1335</v>
      </c>
      <c r="G156" s="294"/>
      <c r="H156" s="346" t="s">
        <v>1369</v>
      </c>
      <c r="I156" s="346" t="s">
        <v>1331</v>
      </c>
      <c r="J156" s="346">
        <v>50</v>
      </c>
      <c r="K156" s="342"/>
    </row>
    <row r="157" s="1" customFormat="1" ht="15" customHeight="1">
      <c r="B157" s="319"/>
      <c r="C157" s="346" t="s">
        <v>1356</v>
      </c>
      <c r="D157" s="294"/>
      <c r="E157" s="294"/>
      <c r="F157" s="347" t="s">
        <v>1335</v>
      </c>
      <c r="G157" s="294"/>
      <c r="H157" s="346" t="s">
        <v>1369</v>
      </c>
      <c r="I157" s="346" t="s">
        <v>1331</v>
      </c>
      <c r="J157" s="346">
        <v>50</v>
      </c>
      <c r="K157" s="342"/>
    </row>
    <row r="158" s="1" customFormat="1" ht="15" customHeight="1">
      <c r="B158" s="319"/>
      <c r="C158" s="346" t="s">
        <v>1354</v>
      </c>
      <c r="D158" s="294"/>
      <c r="E158" s="294"/>
      <c r="F158" s="347" t="s">
        <v>1335</v>
      </c>
      <c r="G158" s="294"/>
      <c r="H158" s="346" t="s">
        <v>1369</v>
      </c>
      <c r="I158" s="346" t="s">
        <v>1331</v>
      </c>
      <c r="J158" s="346">
        <v>50</v>
      </c>
      <c r="K158" s="342"/>
    </row>
    <row r="159" s="1" customFormat="1" ht="15" customHeight="1">
      <c r="B159" s="319"/>
      <c r="C159" s="346" t="s">
        <v>103</v>
      </c>
      <c r="D159" s="294"/>
      <c r="E159" s="294"/>
      <c r="F159" s="347" t="s">
        <v>1329</v>
      </c>
      <c r="G159" s="294"/>
      <c r="H159" s="346" t="s">
        <v>1391</v>
      </c>
      <c r="I159" s="346" t="s">
        <v>1331</v>
      </c>
      <c r="J159" s="346" t="s">
        <v>1392</v>
      </c>
      <c r="K159" s="342"/>
    </row>
    <row r="160" s="1" customFormat="1" ht="15" customHeight="1">
      <c r="B160" s="319"/>
      <c r="C160" s="346" t="s">
        <v>1393</v>
      </c>
      <c r="D160" s="294"/>
      <c r="E160" s="294"/>
      <c r="F160" s="347" t="s">
        <v>1329</v>
      </c>
      <c r="G160" s="294"/>
      <c r="H160" s="346" t="s">
        <v>1394</v>
      </c>
      <c r="I160" s="346" t="s">
        <v>1364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1395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1323</v>
      </c>
      <c r="D166" s="309"/>
      <c r="E166" s="309"/>
      <c r="F166" s="309" t="s">
        <v>1324</v>
      </c>
      <c r="G166" s="351"/>
      <c r="H166" s="352" t="s">
        <v>52</v>
      </c>
      <c r="I166" s="352" t="s">
        <v>55</v>
      </c>
      <c r="J166" s="309" t="s">
        <v>1325</v>
      </c>
      <c r="K166" s="286"/>
    </row>
    <row r="167" s="1" customFormat="1" ht="17.25" customHeight="1">
      <c r="B167" s="287"/>
      <c r="C167" s="311" t="s">
        <v>1326</v>
      </c>
      <c r="D167" s="311"/>
      <c r="E167" s="311"/>
      <c r="F167" s="312" t="s">
        <v>1327</v>
      </c>
      <c r="G167" s="353"/>
      <c r="H167" s="354"/>
      <c r="I167" s="354"/>
      <c r="J167" s="311" t="s">
        <v>1328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1332</v>
      </c>
      <c r="D169" s="294"/>
      <c r="E169" s="294"/>
      <c r="F169" s="317" t="s">
        <v>1329</v>
      </c>
      <c r="G169" s="294"/>
      <c r="H169" s="294" t="s">
        <v>1369</v>
      </c>
      <c r="I169" s="294" t="s">
        <v>1331</v>
      </c>
      <c r="J169" s="294">
        <v>120</v>
      </c>
      <c r="K169" s="342"/>
    </row>
    <row r="170" s="1" customFormat="1" ht="15" customHeight="1">
      <c r="B170" s="319"/>
      <c r="C170" s="294" t="s">
        <v>1378</v>
      </c>
      <c r="D170" s="294"/>
      <c r="E170" s="294"/>
      <c r="F170" s="317" t="s">
        <v>1329</v>
      </c>
      <c r="G170" s="294"/>
      <c r="H170" s="294" t="s">
        <v>1379</v>
      </c>
      <c r="I170" s="294" t="s">
        <v>1331</v>
      </c>
      <c r="J170" s="294" t="s">
        <v>1380</v>
      </c>
      <c r="K170" s="342"/>
    </row>
    <row r="171" s="1" customFormat="1" ht="15" customHeight="1">
      <c r="B171" s="319"/>
      <c r="C171" s="294" t="s">
        <v>83</v>
      </c>
      <c r="D171" s="294"/>
      <c r="E171" s="294"/>
      <c r="F171" s="317" t="s">
        <v>1329</v>
      </c>
      <c r="G171" s="294"/>
      <c r="H171" s="294" t="s">
        <v>1396</v>
      </c>
      <c r="I171" s="294" t="s">
        <v>1331</v>
      </c>
      <c r="J171" s="294" t="s">
        <v>1380</v>
      </c>
      <c r="K171" s="342"/>
    </row>
    <row r="172" s="1" customFormat="1" ht="15" customHeight="1">
      <c r="B172" s="319"/>
      <c r="C172" s="294" t="s">
        <v>1334</v>
      </c>
      <c r="D172" s="294"/>
      <c r="E172" s="294"/>
      <c r="F172" s="317" t="s">
        <v>1335</v>
      </c>
      <c r="G172" s="294"/>
      <c r="H172" s="294" t="s">
        <v>1396</v>
      </c>
      <c r="I172" s="294" t="s">
        <v>1331</v>
      </c>
      <c r="J172" s="294">
        <v>50</v>
      </c>
      <c r="K172" s="342"/>
    </row>
    <row r="173" s="1" customFormat="1" ht="15" customHeight="1">
      <c r="B173" s="319"/>
      <c r="C173" s="294" t="s">
        <v>1337</v>
      </c>
      <c r="D173" s="294"/>
      <c r="E173" s="294"/>
      <c r="F173" s="317" t="s">
        <v>1329</v>
      </c>
      <c r="G173" s="294"/>
      <c r="H173" s="294" t="s">
        <v>1396</v>
      </c>
      <c r="I173" s="294" t="s">
        <v>1339</v>
      </c>
      <c r="J173" s="294"/>
      <c r="K173" s="342"/>
    </row>
    <row r="174" s="1" customFormat="1" ht="15" customHeight="1">
      <c r="B174" s="319"/>
      <c r="C174" s="294" t="s">
        <v>1348</v>
      </c>
      <c r="D174" s="294"/>
      <c r="E174" s="294"/>
      <c r="F174" s="317" t="s">
        <v>1335</v>
      </c>
      <c r="G174" s="294"/>
      <c r="H174" s="294" t="s">
        <v>1396</v>
      </c>
      <c r="I174" s="294" t="s">
        <v>1331</v>
      </c>
      <c r="J174" s="294">
        <v>50</v>
      </c>
      <c r="K174" s="342"/>
    </row>
    <row r="175" s="1" customFormat="1" ht="15" customHeight="1">
      <c r="B175" s="319"/>
      <c r="C175" s="294" t="s">
        <v>1356</v>
      </c>
      <c r="D175" s="294"/>
      <c r="E175" s="294"/>
      <c r="F175" s="317" t="s">
        <v>1335</v>
      </c>
      <c r="G175" s="294"/>
      <c r="H175" s="294" t="s">
        <v>1396</v>
      </c>
      <c r="I175" s="294" t="s">
        <v>1331</v>
      </c>
      <c r="J175" s="294">
        <v>50</v>
      </c>
      <c r="K175" s="342"/>
    </row>
    <row r="176" s="1" customFormat="1" ht="15" customHeight="1">
      <c r="B176" s="319"/>
      <c r="C176" s="294" t="s">
        <v>1354</v>
      </c>
      <c r="D176" s="294"/>
      <c r="E176" s="294"/>
      <c r="F176" s="317" t="s">
        <v>1335</v>
      </c>
      <c r="G176" s="294"/>
      <c r="H176" s="294" t="s">
        <v>1396</v>
      </c>
      <c r="I176" s="294" t="s">
        <v>1331</v>
      </c>
      <c r="J176" s="294">
        <v>50</v>
      </c>
      <c r="K176" s="342"/>
    </row>
    <row r="177" s="1" customFormat="1" ht="15" customHeight="1">
      <c r="B177" s="319"/>
      <c r="C177" s="294" t="s">
        <v>129</v>
      </c>
      <c r="D177" s="294"/>
      <c r="E177" s="294"/>
      <c r="F177" s="317" t="s">
        <v>1329</v>
      </c>
      <c r="G177" s="294"/>
      <c r="H177" s="294" t="s">
        <v>1397</v>
      </c>
      <c r="I177" s="294" t="s">
        <v>1398</v>
      </c>
      <c r="J177" s="294"/>
      <c r="K177" s="342"/>
    </row>
    <row r="178" s="1" customFormat="1" ht="15" customHeight="1">
      <c r="B178" s="319"/>
      <c r="C178" s="294" t="s">
        <v>55</v>
      </c>
      <c r="D178" s="294"/>
      <c r="E178" s="294"/>
      <c r="F178" s="317" t="s">
        <v>1329</v>
      </c>
      <c r="G178" s="294"/>
      <c r="H178" s="294" t="s">
        <v>1399</v>
      </c>
      <c r="I178" s="294" t="s">
        <v>1400</v>
      </c>
      <c r="J178" s="294">
        <v>1</v>
      </c>
      <c r="K178" s="342"/>
    </row>
    <row r="179" s="1" customFormat="1" ht="15" customHeight="1">
      <c r="B179" s="319"/>
      <c r="C179" s="294" t="s">
        <v>51</v>
      </c>
      <c r="D179" s="294"/>
      <c r="E179" s="294"/>
      <c r="F179" s="317" t="s">
        <v>1329</v>
      </c>
      <c r="G179" s="294"/>
      <c r="H179" s="294" t="s">
        <v>1401</v>
      </c>
      <c r="I179" s="294" t="s">
        <v>1331</v>
      </c>
      <c r="J179" s="294">
        <v>20</v>
      </c>
      <c r="K179" s="342"/>
    </row>
    <row r="180" s="1" customFormat="1" ht="15" customHeight="1">
      <c r="B180" s="319"/>
      <c r="C180" s="294" t="s">
        <v>52</v>
      </c>
      <c r="D180" s="294"/>
      <c r="E180" s="294"/>
      <c r="F180" s="317" t="s">
        <v>1329</v>
      </c>
      <c r="G180" s="294"/>
      <c r="H180" s="294" t="s">
        <v>1402</v>
      </c>
      <c r="I180" s="294" t="s">
        <v>1331</v>
      </c>
      <c r="J180" s="294">
        <v>255</v>
      </c>
      <c r="K180" s="342"/>
    </row>
    <row r="181" s="1" customFormat="1" ht="15" customHeight="1">
      <c r="B181" s="319"/>
      <c r="C181" s="294" t="s">
        <v>130</v>
      </c>
      <c r="D181" s="294"/>
      <c r="E181" s="294"/>
      <c r="F181" s="317" t="s">
        <v>1329</v>
      </c>
      <c r="G181" s="294"/>
      <c r="H181" s="294" t="s">
        <v>1293</v>
      </c>
      <c r="I181" s="294" t="s">
        <v>1331</v>
      </c>
      <c r="J181" s="294">
        <v>10</v>
      </c>
      <c r="K181" s="342"/>
    </row>
    <row r="182" s="1" customFormat="1" ht="15" customHeight="1">
      <c r="B182" s="319"/>
      <c r="C182" s="294" t="s">
        <v>131</v>
      </c>
      <c r="D182" s="294"/>
      <c r="E182" s="294"/>
      <c r="F182" s="317" t="s">
        <v>1329</v>
      </c>
      <c r="G182" s="294"/>
      <c r="H182" s="294" t="s">
        <v>1403</v>
      </c>
      <c r="I182" s="294" t="s">
        <v>1364</v>
      </c>
      <c r="J182" s="294"/>
      <c r="K182" s="342"/>
    </row>
    <row r="183" s="1" customFormat="1" ht="15" customHeight="1">
      <c r="B183" s="319"/>
      <c r="C183" s="294" t="s">
        <v>1404</v>
      </c>
      <c r="D183" s="294"/>
      <c r="E183" s="294"/>
      <c r="F183" s="317" t="s">
        <v>1329</v>
      </c>
      <c r="G183" s="294"/>
      <c r="H183" s="294" t="s">
        <v>1405</v>
      </c>
      <c r="I183" s="294" t="s">
        <v>1364</v>
      </c>
      <c r="J183" s="294"/>
      <c r="K183" s="342"/>
    </row>
    <row r="184" s="1" customFormat="1" ht="15" customHeight="1">
      <c r="B184" s="319"/>
      <c r="C184" s="294" t="s">
        <v>1393</v>
      </c>
      <c r="D184" s="294"/>
      <c r="E184" s="294"/>
      <c r="F184" s="317" t="s">
        <v>1329</v>
      </c>
      <c r="G184" s="294"/>
      <c r="H184" s="294" t="s">
        <v>1406</v>
      </c>
      <c r="I184" s="294" t="s">
        <v>1364</v>
      </c>
      <c r="J184" s="294"/>
      <c r="K184" s="342"/>
    </row>
    <row r="185" s="1" customFormat="1" ht="15" customHeight="1">
      <c r="B185" s="319"/>
      <c r="C185" s="294" t="s">
        <v>133</v>
      </c>
      <c r="D185" s="294"/>
      <c r="E185" s="294"/>
      <c r="F185" s="317" t="s">
        <v>1335</v>
      </c>
      <c r="G185" s="294"/>
      <c r="H185" s="294" t="s">
        <v>1407</v>
      </c>
      <c r="I185" s="294" t="s">
        <v>1331</v>
      </c>
      <c r="J185" s="294">
        <v>50</v>
      </c>
      <c r="K185" s="342"/>
    </row>
    <row r="186" s="1" customFormat="1" ht="15" customHeight="1">
      <c r="B186" s="319"/>
      <c r="C186" s="294" t="s">
        <v>1408</v>
      </c>
      <c r="D186" s="294"/>
      <c r="E186" s="294"/>
      <c r="F186" s="317" t="s">
        <v>1335</v>
      </c>
      <c r="G186" s="294"/>
      <c r="H186" s="294" t="s">
        <v>1409</v>
      </c>
      <c r="I186" s="294" t="s">
        <v>1410</v>
      </c>
      <c r="J186" s="294"/>
      <c r="K186" s="342"/>
    </row>
    <row r="187" s="1" customFormat="1" ht="15" customHeight="1">
      <c r="B187" s="319"/>
      <c r="C187" s="294" t="s">
        <v>1411</v>
      </c>
      <c r="D187" s="294"/>
      <c r="E187" s="294"/>
      <c r="F187" s="317" t="s">
        <v>1335</v>
      </c>
      <c r="G187" s="294"/>
      <c r="H187" s="294" t="s">
        <v>1412</v>
      </c>
      <c r="I187" s="294" t="s">
        <v>1410</v>
      </c>
      <c r="J187" s="294"/>
      <c r="K187" s="342"/>
    </row>
    <row r="188" s="1" customFormat="1" ht="15" customHeight="1">
      <c r="B188" s="319"/>
      <c r="C188" s="294" t="s">
        <v>1413</v>
      </c>
      <c r="D188" s="294"/>
      <c r="E188" s="294"/>
      <c r="F188" s="317" t="s">
        <v>1335</v>
      </c>
      <c r="G188" s="294"/>
      <c r="H188" s="294" t="s">
        <v>1414</v>
      </c>
      <c r="I188" s="294" t="s">
        <v>1410</v>
      </c>
      <c r="J188" s="294"/>
      <c r="K188" s="342"/>
    </row>
    <row r="189" s="1" customFormat="1" ht="15" customHeight="1">
      <c r="B189" s="319"/>
      <c r="C189" s="355" t="s">
        <v>1415</v>
      </c>
      <c r="D189" s="294"/>
      <c r="E189" s="294"/>
      <c r="F189" s="317" t="s">
        <v>1335</v>
      </c>
      <c r="G189" s="294"/>
      <c r="H189" s="294" t="s">
        <v>1416</v>
      </c>
      <c r="I189" s="294" t="s">
        <v>1417</v>
      </c>
      <c r="J189" s="356" t="s">
        <v>1418</v>
      </c>
      <c r="K189" s="342"/>
    </row>
    <row r="190" s="17" customFormat="1" ht="15" customHeight="1">
      <c r="B190" s="357"/>
      <c r="C190" s="358" t="s">
        <v>1419</v>
      </c>
      <c r="D190" s="359"/>
      <c r="E190" s="359"/>
      <c r="F190" s="360" t="s">
        <v>1335</v>
      </c>
      <c r="G190" s="359"/>
      <c r="H190" s="359" t="s">
        <v>1420</v>
      </c>
      <c r="I190" s="359" t="s">
        <v>1417</v>
      </c>
      <c r="J190" s="361" t="s">
        <v>1418</v>
      </c>
      <c r="K190" s="362"/>
    </row>
    <row r="191" s="1" customFormat="1" ht="15" customHeight="1">
      <c r="B191" s="319"/>
      <c r="C191" s="355" t="s">
        <v>40</v>
      </c>
      <c r="D191" s="294"/>
      <c r="E191" s="294"/>
      <c r="F191" s="317" t="s">
        <v>1329</v>
      </c>
      <c r="G191" s="294"/>
      <c r="H191" s="291" t="s">
        <v>1421</v>
      </c>
      <c r="I191" s="294" t="s">
        <v>1422</v>
      </c>
      <c r="J191" s="294"/>
      <c r="K191" s="342"/>
    </row>
    <row r="192" s="1" customFormat="1" ht="15" customHeight="1">
      <c r="B192" s="319"/>
      <c r="C192" s="355" t="s">
        <v>1423</v>
      </c>
      <c r="D192" s="294"/>
      <c r="E192" s="294"/>
      <c r="F192" s="317" t="s">
        <v>1329</v>
      </c>
      <c r="G192" s="294"/>
      <c r="H192" s="294" t="s">
        <v>1424</v>
      </c>
      <c r="I192" s="294" t="s">
        <v>1364</v>
      </c>
      <c r="J192" s="294"/>
      <c r="K192" s="342"/>
    </row>
    <row r="193" s="1" customFormat="1" ht="15" customHeight="1">
      <c r="B193" s="319"/>
      <c r="C193" s="355" t="s">
        <v>1425</v>
      </c>
      <c r="D193" s="294"/>
      <c r="E193" s="294"/>
      <c r="F193" s="317" t="s">
        <v>1329</v>
      </c>
      <c r="G193" s="294"/>
      <c r="H193" s="294" t="s">
        <v>1426</v>
      </c>
      <c r="I193" s="294" t="s">
        <v>1364</v>
      </c>
      <c r="J193" s="294"/>
      <c r="K193" s="342"/>
    </row>
    <row r="194" s="1" customFormat="1" ht="15" customHeight="1">
      <c r="B194" s="319"/>
      <c r="C194" s="355" t="s">
        <v>1427</v>
      </c>
      <c r="D194" s="294"/>
      <c r="E194" s="294"/>
      <c r="F194" s="317" t="s">
        <v>1335</v>
      </c>
      <c r="G194" s="294"/>
      <c r="H194" s="294" t="s">
        <v>1428</v>
      </c>
      <c r="I194" s="294" t="s">
        <v>1364</v>
      </c>
      <c r="J194" s="294"/>
      <c r="K194" s="342"/>
    </row>
    <row r="195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="1" customFormat="1" ht="18.75" customHeight="1">
      <c r="B198" s="302"/>
      <c r="C198" s="302"/>
      <c r="D198" s="302"/>
      <c r="E198" s="302"/>
      <c r="F198" s="302"/>
      <c r="G198" s="302"/>
      <c r="H198" s="302"/>
      <c r="I198" s="302"/>
      <c r="J198" s="302"/>
      <c r="K198" s="302"/>
    </row>
    <row r="199" s="1" customFormat="1" ht="13.5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1">
      <c r="B200" s="284"/>
      <c r="C200" s="285" t="s">
        <v>1429</v>
      </c>
      <c r="D200" s="285"/>
      <c r="E200" s="285"/>
      <c r="F200" s="285"/>
      <c r="G200" s="285"/>
      <c r="H200" s="285"/>
      <c r="I200" s="285"/>
      <c r="J200" s="285"/>
      <c r="K200" s="286"/>
    </row>
    <row r="201" s="1" customFormat="1" ht="25.5" customHeight="1">
      <c r="B201" s="284"/>
      <c r="C201" s="364" t="s">
        <v>1430</v>
      </c>
      <c r="D201" s="364"/>
      <c r="E201" s="364"/>
      <c r="F201" s="364" t="s">
        <v>1431</v>
      </c>
      <c r="G201" s="365"/>
      <c r="H201" s="364" t="s">
        <v>1432</v>
      </c>
      <c r="I201" s="364"/>
      <c r="J201" s="364"/>
      <c r="K201" s="286"/>
    </row>
    <row r="202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="1" customFormat="1" ht="15" customHeight="1">
      <c r="B203" s="319"/>
      <c r="C203" s="294" t="s">
        <v>1422</v>
      </c>
      <c r="D203" s="294"/>
      <c r="E203" s="294"/>
      <c r="F203" s="317" t="s">
        <v>41</v>
      </c>
      <c r="G203" s="294"/>
      <c r="H203" s="294" t="s">
        <v>1433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42</v>
      </c>
      <c r="G204" s="294"/>
      <c r="H204" s="294" t="s">
        <v>1434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45</v>
      </c>
      <c r="G205" s="294"/>
      <c r="H205" s="294" t="s">
        <v>1435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43</v>
      </c>
      <c r="G206" s="294"/>
      <c r="H206" s="294" t="s">
        <v>1436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 t="s">
        <v>44</v>
      </c>
      <c r="G207" s="294"/>
      <c r="H207" s="294" t="s">
        <v>1437</v>
      </c>
      <c r="I207" s="294"/>
      <c r="J207" s="294"/>
      <c r="K207" s="342"/>
    </row>
    <row r="208" s="1" customFormat="1" ht="15" customHeight="1">
      <c r="B208" s="319"/>
      <c r="C208" s="294"/>
      <c r="D208" s="294"/>
      <c r="E208" s="294"/>
      <c r="F208" s="317"/>
      <c r="G208" s="294"/>
      <c r="H208" s="294"/>
      <c r="I208" s="294"/>
      <c r="J208" s="294"/>
      <c r="K208" s="342"/>
    </row>
    <row r="209" s="1" customFormat="1" ht="15" customHeight="1">
      <c r="B209" s="319"/>
      <c r="C209" s="294" t="s">
        <v>1376</v>
      </c>
      <c r="D209" s="294"/>
      <c r="E209" s="294"/>
      <c r="F209" s="317" t="s">
        <v>76</v>
      </c>
      <c r="G209" s="294"/>
      <c r="H209" s="294" t="s">
        <v>1438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1272</v>
      </c>
      <c r="G210" s="294"/>
      <c r="H210" s="294" t="s">
        <v>1273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1270</v>
      </c>
      <c r="G211" s="294"/>
      <c r="H211" s="294" t="s">
        <v>1439</v>
      </c>
      <c r="I211" s="294"/>
      <c r="J211" s="294"/>
      <c r="K211" s="342"/>
    </row>
    <row r="212" s="1" customFormat="1" ht="15" customHeight="1">
      <c r="B212" s="366"/>
      <c r="C212" s="294"/>
      <c r="D212" s="294"/>
      <c r="E212" s="294"/>
      <c r="F212" s="317" t="s">
        <v>1274</v>
      </c>
      <c r="G212" s="355"/>
      <c r="H212" s="346" t="s">
        <v>1275</v>
      </c>
      <c r="I212" s="346"/>
      <c r="J212" s="346"/>
      <c r="K212" s="367"/>
    </row>
    <row r="213" s="1" customFormat="1" ht="15" customHeight="1">
      <c r="B213" s="366"/>
      <c r="C213" s="294"/>
      <c r="D213" s="294"/>
      <c r="E213" s="294"/>
      <c r="F213" s="317" t="s">
        <v>1276</v>
      </c>
      <c r="G213" s="355"/>
      <c r="H213" s="346" t="s">
        <v>1440</v>
      </c>
      <c r="I213" s="346"/>
      <c r="J213" s="346"/>
      <c r="K213" s="367"/>
    </row>
    <row r="214" s="1" customFormat="1" ht="15" customHeight="1">
      <c r="B214" s="366"/>
      <c r="C214" s="294"/>
      <c r="D214" s="294"/>
      <c r="E214" s="294"/>
      <c r="F214" s="317"/>
      <c r="G214" s="355"/>
      <c r="H214" s="346"/>
      <c r="I214" s="346"/>
      <c r="J214" s="346"/>
      <c r="K214" s="367"/>
    </row>
    <row r="215" s="1" customFormat="1" ht="15" customHeight="1">
      <c r="B215" s="366"/>
      <c r="C215" s="294" t="s">
        <v>1400</v>
      </c>
      <c r="D215" s="294"/>
      <c r="E215" s="294"/>
      <c r="F215" s="317">
        <v>1</v>
      </c>
      <c r="G215" s="355"/>
      <c r="H215" s="346" t="s">
        <v>1441</v>
      </c>
      <c r="I215" s="346"/>
      <c r="J215" s="346"/>
      <c r="K215" s="367"/>
    </row>
    <row r="216" s="1" customFormat="1" ht="15" customHeight="1">
      <c r="B216" s="366"/>
      <c r="C216" s="294"/>
      <c r="D216" s="294"/>
      <c r="E216" s="294"/>
      <c r="F216" s="317">
        <v>2</v>
      </c>
      <c r="G216" s="355"/>
      <c r="H216" s="346" t="s">
        <v>1442</v>
      </c>
      <c r="I216" s="346"/>
      <c r="J216" s="346"/>
      <c r="K216" s="367"/>
    </row>
    <row r="217" s="1" customFormat="1" ht="15" customHeight="1">
      <c r="B217" s="366"/>
      <c r="C217" s="294"/>
      <c r="D217" s="294"/>
      <c r="E217" s="294"/>
      <c r="F217" s="317">
        <v>3</v>
      </c>
      <c r="G217" s="355"/>
      <c r="H217" s="346" t="s">
        <v>1443</v>
      </c>
      <c r="I217" s="346"/>
      <c r="J217" s="346"/>
      <c r="K217" s="367"/>
    </row>
    <row r="218" s="1" customFormat="1" ht="15" customHeight="1">
      <c r="B218" s="366"/>
      <c r="C218" s="294"/>
      <c r="D218" s="294"/>
      <c r="E218" s="294"/>
      <c r="F218" s="317">
        <v>4</v>
      </c>
      <c r="G218" s="355"/>
      <c r="H218" s="346" t="s">
        <v>1444</v>
      </c>
      <c r="I218" s="346"/>
      <c r="J218" s="346"/>
      <c r="K218" s="367"/>
    </row>
    <row r="219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Faboková</dc:creator>
  <cp:lastModifiedBy>Martina Faboková</cp:lastModifiedBy>
  <dcterms:created xsi:type="dcterms:W3CDTF">2024-06-10T19:37:47Z</dcterms:created>
  <dcterms:modified xsi:type="dcterms:W3CDTF">2024-06-10T19:37:56Z</dcterms:modified>
</cp:coreProperties>
</file>